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CER\Desktop\"/>
    </mc:Choice>
  </mc:AlternateContent>
  <xr:revisionPtr revIDLastSave="0" documentId="8_{5E355FC2-581D-497E-9CC0-102A1F36F8B7}" xr6:coauthVersionLast="47" xr6:coauthVersionMax="47" xr10:uidLastSave="{00000000-0000-0000-0000-000000000000}"/>
  <bookViews>
    <workbookView xWindow="-120" yWindow="-120" windowWidth="20730" windowHeight="11160" firstSheet="3" activeTab="3" xr2:uid="{00000000-000D-0000-FFFF-FFFF00000000}"/>
  </bookViews>
  <sheets>
    <sheet name="LISTAS" sheetId="1" state="hidden"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'A&amp;I'!#REF!</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2" l="1"/>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R7" i="2"/>
  <c r="Q7" i="2"/>
  <c r="S46" i="2" l="1"/>
  <c r="P46" i="2" s="1"/>
  <c r="S34" i="2"/>
  <c r="P34" i="2" s="1"/>
  <c r="S30" i="2"/>
  <c r="P30" i="2" s="1"/>
  <c r="S26" i="2"/>
  <c r="P26" i="2" s="1"/>
  <c r="S15" i="2"/>
  <c r="P15" i="2" s="1"/>
  <c r="S11" i="2"/>
  <c r="P11" i="2" s="1"/>
  <c r="S38" i="2"/>
  <c r="P38" i="2" s="1"/>
  <c r="S25" i="2"/>
  <c r="T25" i="2" s="1"/>
  <c r="U25" i="2" s="1"/>
  <c r="S44" i="2"/>
  <c r="P44" i="2" s="1"/>
  <c r="S41" i="2"/>
  <c r="T41" i="2" s="1"/>
  <c r="U41" i="2" s="1"/>
  <c r="S39" i="2"/>
  <c r="P39" i="2" s="1"/>
  <c r="S27" i="2"/>
  <c r="P27" i="2" s="1"/>
  <c r="S45" i="2"/>
  <c r="T45" i="2" s="1"/>
  <c r="U45" i="2" s="1"/>
  <c r="S12" i="2"/>
  <c r="T12" i="2" s="1"/>
  <c r="U12" i="2" s="1"/>
  <c r="S40" i="2"/>
  <c r="T40" i="2" s="1"/>
  <c r="U40" i="2" s="1"/>
  <c r="S42" i="2"/>
  <c r="P42" i="2" s="1"/>
  <c r="S43" i="2"/>
  <c r="P43" i="2" s="1"/>
  <c r="S22" i="2"/>
  <c r="P22" i="2" s="1"/>
  <c r="S24" i="2"/>
  <c r="T24" i="2" s="1"/>
  <c r="U24" i="2" s="1"/>
  <c r="S37" i="2"/>
  <c r="T37" i="2" s="1"/>
  <c r="U37" i="2" s="1"/>
  <c r="S33" i="2"/>
  <c r="T33" i="2" s="1"/>
  <c r="U33" i="2" s="1"/>
  <c r="S29" i="2"/>
  <c r="T29" i="2" s="1"/>
  <c r="U29" i="2" s="1"/>
  <c r="S21" i="2"/>
  <c r="T21" i="2" s="1"/>
  <c r="U21" i="2" s="1"/>
  <c r="S18" i="2"/>
  <c r="T18" i="2" s="1"/>
  <c r="U18" i="2" s="1"/>
  <c r="S14" i="2"/>
  <c r="T14" i="2" s="1"/>
  <c r="U14" i="2" s="1"/>
  <c r="S48" i="2"/>
  <c r="T48" i="2" s="1"/>
  <c r="U48" i="2" s="1"/>
  <c r="S47" i="2"/>
  <c r="P47" i="2" s="1"/>
  <c r="S10" i="2"/>
  <c r="T10" i="2" s="1"/>
  <c r="U10" i="2" s="1"/>
  <c r="S8" i="2"/>
  <c r="P8" i="2" s="1"/>
  <c r="S7" i="2"/>
  <c r="P7" i="2" s="1"/>
  <c r="S35" i="2"/>
  <c r="P35" i="2" s="1"/>
  <c r="S32" i="2"/>
  <c r="T32" i="2" s="1"/>
  <c r="U32" i="2" s="1"/>
  <c r="S19" i="2"/>
  <c r="P19" i="2" s="1"/>
  <c r="S17" i="2"/>
  <c r="T17" i="2" s="1"/>
  <c r="U17" i="2" s="1"/>
  <c r="S31" i="2"/>
  <c r="P31" i="2" s="1"/>
  <c r="S28" i="2"/>
  <c r="T28" i="2" s="1"/>
  <c r="U28" i="2" s="1"/>
  <c r="S16" i="2"/>
  <c r="T16" i="2" s="1"/>
  <c r="U16" i="2" s="1"/>
  <c r="S13" i="2"/>
  <c r="P13" i="2" s="1"/>
  <c r="S36" i="2"/>
  <c r="T36" i="2" s="1"/>
  <c r="U36" i="2" s="1"/>
  <c r="S23" i="2"/>
  <c r="P23" i="2" s="1"/>
  <c r="S20" i="2"/>
  <c r="T20" i="2" s="1"/>
  <c r="U20" i="2" s="1"/>
  <c r="S9" i="2"/>
  <c r="P9" i="2" s="1"/>
  <c r="T27" i="2"/>
  <c r="U27" i="2" s="1"/>
  <c r="T15" i="2"/>
  <c r="U15" i="2" s="1"/>
  <c r="P33" i="2"/>
  <c r="T26" i="2" l="1"/>
  <c r="U26" i="2" s="1"/>
  <c r="P45" i="2"/>
  <c r="T42" i="2"/>
  <c r="U42" i="2" s="1"/>
  <c r="P25" i="2"/>
  <c r="T39" i="2"/>
  <c r="U39" i="2" s="1"/>
  <c r="T30" i="2"/>
  <c r="U30" i="2" s="1"/>
  <c r="P12" i="2"/>
  <c r="T11" i="2"/>
  <c r="U11" i="2" s="1"/>
  <c r="P16" i="2"/>
  <c r="T38" i="2"/>
  <c r="U38" i="2" s="1"/>
  <c r="P41" i="2"/>
  <c r="T46" i="2"/>
  <c r="U46" i="2" s="1"/>
  <c r="T23" i="2"/>
  <c r="U23" i="2" s="1"/>
  <c r="T22" i="2"/>
  <c r="U22" i="2" s="1"/>
  <c r="T44" i="2"/>
  <c r="U44" i="2" s="1"/>
  <c r="P32" i="2"/>
  <c r="P14" i="2"/>
  <c r="T34" i="2"/>
  <c r="U34" i="2" s="1"/>
  <c r="P48" i="2"/>
  <c r="P21" i="2"/>
  <c r="T13" i="2"/>
  <c r="U13" i="2" s="1"/>
  <c r="P36" i="2"/>
  <c r="P20" i="2"/>
  <c r="P37" i="2"/>
  <c r="P17" i="2"/>
  <c r="P18" i="2"/>
  <c r="T43" i="2"/>
  <c r="U43" i="2" s="1"/>
  <c r="P29" i="2"/>
  <c r="T19" i="2"/>
  <c r="U19" i="2" s="1"/>
  <c r="P40" i="2"/>
  <c r="P24" i="2"/>
  <c r="P28" i="2"/>
  <c r="T47" i="2"/>
  <c r="U47" i="2" s="1"/>
  <c r="T35" i="2"/>
  <c r="U35" i="2" s="1"/>
  <c r="P10" i="2"/>
  <c r="T8" i="2"/>
  <c r="U8" i="2" s="1"/>
  <c r="T7" i="2"/>
  <c r="U7" i="2" s="1"/>
  <c r="T31" i="2"/>
  <c r="U31" i="2" s="1"/>
  <c r="T9" i="2"/>
  <c r="U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<sst xmlns="http://schemas.openxmlformats.org/spreadsheetml/2006/main" count="583" uniqueCount="245">
  <si>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</si>
  <si>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</si>
  <si>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</si>
  <si>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</si>
  <si>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</si>
  <si>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</si>
  <si>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</si>
  <si>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</si>
  <si>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</si>
  <si>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</si>
  <si>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</si>
  <si>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</si>
  <si>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 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</si>
  <si>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</si>
  <si>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</si>
  <si>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</si>
  <si>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</si>
  <si>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</si>
  <si>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</si>
  <si>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</si>
  <si>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</si>
  <si>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</si>
  <si>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</si>
  <si>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</si>
  <si>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</si>
  <si>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</si>
  <si>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</si>
  <si>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</si>
  <si>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</si>
  <si>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</si>
  <si>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</si>
  <si>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</si>
  <si>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</si>
  <si>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</si>
  <si>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</si>
  <si>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</si>
  <si>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</si>
  <si>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</si>
  <si>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</si>
  <si>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</si>
  <si>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</si>
  <si>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</si>
  <si>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</si>
  <si>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</si>
  <si>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</si>
  <si>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</si>
  <si>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</si>
  <si>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</si>
  <si>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</si>
  <si>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</si>
  <si>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</si>
  <si>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</si>
  <si>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</si>
  <si>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</si>
  <si>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</si>
  <si>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</si>
  <si>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</si>
  <si>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</si>
  <si>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</si>
  <si>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</si>
  <si>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</si>
  <si>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</si>
  <si>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</si>
  <si>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</si>
  <si>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</si>
  <si>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</si>
  <si>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</si>
  <si>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</si>
  <si>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</si>
  <si>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</si>
  <si>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</si>
  <si>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</si>
  <si>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</si>
  <si>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</si>
  <si>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</si>
  <si>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</si>
  <si>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</si>
  <si>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</si>
  <si>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</si>
  <si>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</si>
  <si>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</si>
  <si>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</si>
  <si>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</si>
  <si>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</si>
  <si>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</si>
  <si>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</si>
  <si>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</si>
  <si>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</si>
  <si>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</si>
  <si>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</si>
  <si>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</si>
  <si>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</si>
  <si>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</si>
  <si>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</si>
  <si>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</si>
  <si>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</si>
  <si>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</si>
  <si>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ELABORÓ</t>
  </si>
  <si>
    <t>REVISÓ</t>
  </si>
  <si>
    <t>APROBÓ</t>
  </si>
  <si>
    <r>
      <rPr>
        <b/>
        <sz val="10"/>
        <color theme="1"/>
        <rFont val="Arial Narrow"/>
        <family val="2"/>
      </rPr>
      <t xml:space="preserve">Nombre: </t>
    </r>
    <r>
      <rPr>
        <sz val="10"/>
        <color theme="1"/>
        <rFont val="Arial Narrow"/>
        <family val="2"/>
      </rPr>
      <t xml:space="preserve">Marly Juliet Mora Roa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</si>
  <si>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r>
      <rPr>
        <b/>
        <sz val="10"/>
        <color theme="1"/>
        <rFont val="Arial Narrow"/>
        <family val="2"/>
      </rPr>
      <t>Nombre</t>
    </r>
    <r>
      <rPr>
        <sz val="10"/>
        <color theme="1"/>
        <rFont val="Arial Narrow"/>
        <family val="2"/>
      </rPr>
      <t xml:space="preserve">: Leidy Forero Murillo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</si>
  <si>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Angélica María Merlano Díaz
</t>
    </r>
    <r>
      <rPr>
        <b/>
        <sz val="10"/>
        <color theme="1"/>
        <rFont val="Arial Narrow"/>
        <family val="2"/>
      </rPr>
      <t>Cargo:</t>
    </r>
    <r>
      <rPr>
        <sz val="10"/>
        <color theme="1"/>
        <rFont val="Arial Narrow"/>
        <family val="2"/>
      </rPr>
      <t xml:space="preserve">  Coordinadora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</si>
  <si>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</si>
  <si>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</si>
  <si>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</si>
  <si>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</si>
  <si>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</si>
  <si>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</si>
  <si>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</si>
  <si>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</si>
  <si>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</si>
  <si>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</si>
  <si>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</si>
  <si>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</si>
  <si>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</si>
  <si>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</si>
  <si>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</si>
  <si>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</si>
  <si>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</si>
  <si>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</si>
  <si>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</si>
  <si>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</si>
  <si>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</si>
  <si>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</si>
  <si>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</si>
  <si>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</si>
  <si>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</si>
  <si>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</si>
  <si>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</si>
  <si>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</si>
  <si>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</si>
  <si>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</si>
  <si>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</si>
  <si>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</si>
  <si>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</si>
  <si>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</si>
  <si>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</si>
  <si>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</si>
  <si>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</si>
  <si>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</si>
  <si>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</si>
  <si>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</si>
  <si>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</si>
  <si>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</si>
  <si>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</si>
  <si>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</si>
  <si>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</si>
  <si>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</si>
  <si>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</si>
  <si>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</si>
  <si>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</si>
  <si>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</si>
  <si>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</si>
  <si>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2022</t>
  </si>
  <si>
    <t>Desempeño ambiental año 2022</t>
  </si>
  <si>
    <t>Fecha de Valoración inicial: 28/06/2022</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</si>
  <si>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</si>
  <si>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</si>
  <si>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</si>
  <si>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</si>
  <si>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</si>
  <si>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</si>
  <si>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</si>
  <si>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</si>
  <si>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</si>
  <si>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</si>
  <si>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</si>
  <si>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</si>
  <si>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2022</t>
  </si>
  <si>
    <t>Significancia del A&amp;I inicial</t>
  </si>
  <si>
    <t>Control ambiental inicial</t>
  </si>
  <si>
    <t>Descripción de la valoración inicial y el control del aspecto e impacto ambiental 2022</t>
  </si>
  <si>
    <t>Unidad de medición</t>
  </si>
  <si>
    <t>Desempeño ambiental 2021</t>
  </si>
  <si>
    <t>Meta porcentual 2022</t>
  </si>
  <si>
    <t>Meta unitaria 2022</t>
  </si>
  <si>
    <t>Desempeño ambiental 2022</t>
  </si>
  <si>
    <t>Desviación meta 2022</t>
  </si>
  <si>
    <t>Estratégicos
Misionales
Apoyo
Evaluación</t>
  </si>
  <si>
    <t>Admistración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</si>
  <si>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</si>
  <si>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</si>
  <si>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</si>
  <si>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Emergencia sanitaria por pandemia COVID-19</t>
  </si>
  <si>
    <t xml:space="preserve">Estos residuos en el PAR Valledupar son generados constantemente por los funcionarios y visitantes, el area administrativa realiza una adecuada se utilización de los recipeintes que estan  identificados segun el código de colores, en el area de servicio al cliente y recepción se evidencia una iandeacuada utilización de los recipientes, se da mezcla de residuos, por tal razón se capacito y sencibilizó al personal de seguridad para que los visitantes y demas usuarios realicen de manera deacuada la separación en la fuente de los residuos. </t>
  </si>
  <si>
    <t>En virtud que la gran mayoria de las actividades administrativas en el PAR Valledupar se realizan de manera digital y utilizando las plataformas tecnológicas disponibles, se evidencia una baja utilizacón de materias primas (papel, tintas, impresiones,etc).</t>
  </si>
  <si>
    <t>Existen funcionarios de planta y por prestación de servicios, impusando la genración formal de empleo en la región.</t>
  </si>
  <si>
    <t>En el PAR valledupar, se realiza un aprovechamiento de estos residuos de manera informal, son entregados a recicladores de la ciudad.</t>
  </si>
  <si>
    <t>La gran mayoria de las actividades realizadas en el PAR generan consumo de enregia, para minimizarlo o reducirlo se han realizado capacitaciones y concientización sobre el ahorro y uso efiente de la energia  a todos los funcionarios del PAR.</t>
  </si>
  <si>
    <t>Apoyo</t>
  </si>
  <si>
    <t>Admistración de bienes y servicios</t>
  </si>
  <si>
    <t>Servicios generales</t>
  </si>
  <si>
    <t>Limpieza y aseo
Cafetería
Manejo de sustancias químicas
Servicios de vigilancia y seguridad privada</t>
  </si>
  <si>
    <t>Registros</t>
  </si>
  <si>
    <t>Las actividades que generan mayor vertimiento son por el uso de los baños y la limpieza y aseo realizada a la sede.</t>
  </si>
  <si>
    <t>El mayor consumo se da por uso de sanitarios, aseo y limpieza , cafeteria, no existe un sistema de ahorradores de agua, se ha concientizado y senciblizado a los funcionarios del uso y ahorro eficiente de este recurso.</t>
  </si>
  <si>
    <t>Algunas actividades de servicios generales pueden generar contaminación del suelo, por ser tolerable no se realiza algun control a este componente.</t>
  </si>
  <si>
    <t>Es bajo la generación de este tipo de residuos los funcionarios en su gran mayoria salen a comer a sus casas.</t>
  </si>
  <si>
    <t>Son generados por los envases y empaques donde vienen los insumos para el aseo y limpieza.</t>
  </si>
  <si>
    <t>Generados por las actividades de aseo y limpieza.</t>
  </si>
  <si>
    <t>Generadas por las actividades de aseo y limpieza, uso de sanitarios.</t>
  </si>
  <si>
    <t>Genera empleo formal para perosnas de la región.</t>
  </si>
  <si>
    <t>Algunas actividades de servicios generales pueden generar consumo de energia electrica, se ha realizado socilizacion y concientización a la persona encargada de este area, sobre el ahorro y uso eficiente de este recurso.</t>
  </si>
  <si>
    <t>Se emiten olores por la utilización de insumos para el aseo y la limpieza.</t>
  </si>
  <si>
    <t xml:space="preserve">La emisión de ruido en el PAR Valledupar es mínimo y generado eventualmente por los implementos de aseo. </t>
  </si>
  <si>
    <t>Admistración de bienes y servicios
Administración de tecnologías e información
Gestión Documental</t>
  </si>
  <si>
    <t>Mantenimiento</t>
  </si>
  <si>
    <t>Prestación de servicios tecnológicos
Instalación de redes eléctricas
Saneamiento ambiental y limpieza técnica (Lavado de tanques y control de plagas)
Vehículos
Instalación de elementos de publicidad exterior visual</t>
  </si>
  <si>
    <t>Registros e informes
"Adecuaciones locativas
Servicio y reparación de equipos tecnológicos
Lavado de taques y control de plagas
Publicidad exterior "</t>
  </si>
  <si>
    <t>Generado por el uso y mantenimiento de aires acondicionados.</t>
  </si>
  <si>
    <t xml:space="preserve">En esta actividad se pueden generar  contaminación por sustancias tóxicas. </t>
  </si>
  <si>
    <t>Generado por emisiones de gases en las posibles actividades de mantenimiento.</t>
  </si>
  <si>
    <t xml:space="preserve">Ruido generados por actividades de mantenimiento, (uso de herramienientas). </t>
  </si>
  <si>
    <t>Generados por los posibles mantenimientos realizados en el PAR Valledupar.</t>
  </si>
  <si>
    <t>Generados por el lavado de herramientas utlizados en los posibles mantenimientos.</t>
  </si>
  <si>
    <t>Algunas actividades de mantenimiento pueden ser derramadas generando posible contaminación del suelo, (solventes, pinturas, lubricantes, etc)</t>
  </si>
  <si>
    <t xml:space="preserve">Generado por envases y empaques que contienen los productos y herramientas con que se realizan los mantenimientos. </t>
  </si>
  <si>
    <t>Generado por envases y empaques que contienen los productos y herramientas con que se realizan los mantenimientos, en el PAR Valledupar se realiza aprovechamiento de manera infromal, estos residuos son recuperados por recicladores de la ciudad, minimizando la contaminación al medio ambiente.</t>
  </si>
  <si>
    <t>Generado por envases y empaques que contienen los productos y herramientas con que se realizan los mantenimientos, en el PAR Valledupar estos residuos son recoloectados tres veces a la semana por la empresa de aseo que opera en la ciudad, minimizando la contaminación al medio ambiente.</t>
  </si>
  <si>
    <t>El consumo es proporcianal a los mantenimientos que se realizan en este PAR.</t>
  </si>
  <si>
    <t>La ANM vincula formalmente personal residente y oriunda de la región.</t>
  </si>
  <si>
    <t>La contaminación visual en el PAR Valledupar es baja debido a que es minimo el uso de banner y publicidad exterior, solo se cuenta con un (1) letrero institucional.</t>
  </si>
  <si>
    <t>Misional</t>
  </si>
  <si>
    <t>Gestión Integral de las Comunicaciones y Relacionamiento
Atención Integral y servicios a Grupos de Interés</t>
  </si>
  <si>
    <t>Servicio al cliente</t>
  </si>
  <si>
    <t xml:space="preserve">"Atención y respuesta de PQRS
Atención de trámites
Notificaciones
Encuestas de satisfacción"
</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</si>
  <si>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</si>
  <si>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En virtud que las actividades que se realizan en esta área estan apoyados en la herramientas tecnologicas y virtuales se minimiza la contaminación por generacion de residuos aprovechables.</t>
  </si>
  <si>
    <t>En virtud que las actividades que se realizan en esta área estan apoyados en la herramientas tecnologicas y virtuales se minimizan el consumo de materias primas.</t>
  </si>
  <si>
    <t>Estos residuos en la medida que se generen son aprovechados por recuperadores de residuos de la ciudad.</t>
  </si>
  <si>
    <t>Las actividades realizadas en esta área generan consumo de energia eléctrica.</t>
  </si>
  <si>
    <t xml:space="preserve">Gestión Integral para el Seguimiento y Control a los Títulos Mineros 
</t>
  </si>
  <si>
    <t>Traslados o comisiones</t>
  </si>
  <si>
    <t>Preparación y ejecución de la inspección y elaboración del informe técnico
Elaboración del auto de inspección
Apoyo al  programa de visitas e inspecciones de campo</t>
  </si>
  <si>
    <t>Informe técnico de inspección
Auto de fiscalización integral (de inspección)
Concepto técnico
Acta e Informe de visita en relación con las verificaciones de seguridad</t>
  </si>
  <si>
    <t>Por el transporte o traslado de personal, se generan este tipo de emisiones, afectando al medio ambiente (vehiculos de combustión interna).</t>
  </si>
  <si>
    <t>Por el transporte o traslado de personal, se generan GEI afectando al medio ambiente (vehiculos de combustión interna).</t>
  </si>
  <si>
    <t>Por el transporte o traslado de personal, se genera ruido.</t>
  </si>
  <si>
    <t xml:space="preserve">Por el transporte o traslado de personal, posiblemente se pueden generar derrames de por fugas o accidentes y contaminar el suelo. </t>
  </si>
  <si>
    <t>Residuos generados por el transporte de funcionarios de la ANM, en labores de fiscalización y seguimiento.</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</si>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</sst>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m/yyyy;@"/>
  </numFmts>
  <fonts count="24"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name val="Arial Narrow"/>
      <family val="2"/>
    </font>
    <font>
      <sz val="14"/>
      <color theme="1"/>
      <name val="Arial Narrow"/>
    </font>
  </fonts>
  <fills count="11">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
      <patternFill patternType="solid">
        <fgColor rgb="FFFF0000"/>
        <bgColor rgb="FF000000"/>
      </patternFill>
    </fill>
    <fill>
      <patternFill patternType="solid">
        <fgColor rgb="FF00B050"/>
        <bgColor rgb="FF000000"/>
      </patternFill>
    </fill>
  </fills>
  <borders count="55">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dotted">
        <color indexed="64"/>
      </top>
      <bottom/>
      <diagonal/>
    </border>
  </borders>
  <cellStyleXfs count="2">
    <xf numFmtId="0" fontId="0" fillId="0" borderId="0"/>
    <xf numFmtId="0" fontId="18" fillId="0" borderId="0" applyNumberFormat="0" applyFill="0" applyBorder="0" applyAlignment="0" applyProtection="0"/>
  </cellStyleXfs>
  <cellXfs count="16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9" fillId="9" borderId="8" xfId="0" applyFont="1" applyFill="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9" borderId="7" xfId="0" applyFont="1" applyFill="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21" fillId="0" borderId="12" xfId="0" applyFont="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23" fillId="0" borderId="0" xfId="0" pivotButton="1" applyFont="1" applyAlignment="1">
      <alignment vertical="center"/>
    </xf>
    <xf numFmtId="0" fontId="23" fillId="0" borderId="0" xfId="0" applyFont="1" applyAlignment="1">
      <alignment vertical="center"/>
    </xf>
    <xf numFmtId="0" fontId="23" fillId="0" borderId="0" xfId="0" pivotButton="1" applyFont="1" applyAlignment="1">
      <alignment horizontal="center" vertical="center"/>
    </xf>
    <xf numFmtId="0" fontId="23" fillId="0" borderId="0" xfId="0" applyFont="1" applyAlignment="1">
      <alignment horizontal="center" vertical="center" wrapText="1"/>
    </xf>
    <xf numFmtId="164" fontId="23" fillId="0" borderId="0" xfId="0" applyNumberFormat="1" applyFont="1" applyAlignment="1">
      <alignment horizontal="center" vertical="center"/>
    </xf>
    <xf numFmtId="1" fontId="23" fillId="0" borderId="0" xfId="0" applyNumberFormat="1" applyFont="1" applyAlignment="1">
      <alignment horizontal="center" vertical="center"/>
    </xf>
    <xf numFmtId="0" fontId="6" fillId="0" borderId="0" xfId="0" applyFont="1" applyAlignment="1" applyProtection="1">
      <alignment horizontal="left" vertical="center" wrapText="1"/>
      <protection locked="0"/>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12" fillId="2" borderId="33"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5" xfId="0" applyFont="1" applyFill="1" applyBorder="1" applyAlignment="1">
      <alignment horizontal="left" vertical="top" wrapText="1"/>
    </xf>
    <xf numFmtId="0" fontId="4" fillId="8" borderId="3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5" fontId="6" fillId="2" borderId="38" xfId="0" applyNumberFormat="1" applyFont="1" applyFill="1" applyBorder="1" applyAlignment="1">
      <alignment horizontal="center" vertical="center" wrapText="1"/>
    </xf>
    <xf numFmtId="165" fontId="6" fillId="2" borderId="40" xfId="0" applyNumberFormat="1" applyFont="1" applyFill="1" applyBorder="1" applyAlignment="1">
      <alignment horizontal="center" vertical="center" wrapText="1"/>
    </xf>
    <xf numFmtId="165" fontId="6" fillId="2" borderId="41" xfId="0" applyNumberFormat="1" applyFont="1" applyFill="1" applyBorder="1" applyAlignment="1">
      <alignment horizontal="center" vertical="center" wrapText="1"/>
    </xf>
    <xf numFmtId="165"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0" fontId="13" fillId="6" borderId="0" xfId="0" applyFont="1" applyFill="1"/>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0" borderId="54"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4" xfId="0" applyFont="1" applyBorder="1" applyAlignment="1" applyProtection="1">
      <alignment horizontal="left" vertical="center" wrapText="1"/>
      <protection locked="0"/>
    </xf>
    <xf numFmtId="0" fontId="3" fillId="0" borderId="8" xfId="0" quotePrefix="1"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4" fillId="2" borderId="51"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56">
    <dxf>
      <numFmt numFmtId="1" formatCode="0"/>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64" formatCode="0.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5"/>
      <tableStyleElement type="headerRow" dxfId="154"/>
      <tableStyleElement type="totalRow" dxfId="153"/>
      <tableStyleElement type="firstRowStripe" dxfId="152"/>
      <tableStyleElement type="firstColumnStripe" dxfId="151"/>
      <tableStyleElement type="firstHeaderCell" dxfId="150"/>
      <tableStyleElement type="firstSubtotalRow" dxfId="149"/>
      <tableStyleElement type="secondSubtotalRow" dxfId="148"/>
      <tableStyleElement type="firstColumnSubheading" dxfId="147"/>
      <tableStyleElement type="firstRowSubheading" dxfId="146"/>
      <tableStyleElement type="secondRowSubheading" dxfId="145"/>
      <tableStyleElement type="pageFieldLabels" dxfId="144"/>
      <tableStyleElement type="pageFieldValues" dxfId="143"/>
    </tableStyle>
    <tableStyle name="TableStyleMedium2 2" pivot="0" count="7" xr9:uid="{607062CA-62FF-4B73-AE82-3A8FDC951F26}">
      <tableStyleElement type="wholeTable" dxfId="142"/>
      <tableStyleElement type="headerRow" dxfId="141"/>
      <tableStyleElement type="totalRow" dxfId="140"/>
      <tableStyleElement type="firstColumn" dxfId="139"/>
      <tableStyleElement type="lastColumn" dxfId="138"/>
      <tableStyleElement type="firstRowStripe" dxfId="137"/>
      <tableStyleElement type="firstColumnStripe" dxfId="1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1130300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783.391166666668" createdVersion="8" refreshedVersion="8" minRefreshableVersion="3" recordCount="42" xr:uid="{96F18CD0-1735-441E-ABB8-66DA8C4862E3}">
  <cacheSource type="worksheet">
    <worksheetSource ref="A6:AB48" sheet="A&amp;I"/>
  </cacheSource>
  <cacheFields count="28">
    <cacheField name="Macroprocesos" numFmtId="0">
      <sharedItems containsBlank="1"/>
    </cacheField>
    <cacheField name="Procesos" numFmtId="0">
      <sharedItems containsBlank="1" count="7"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Planeación Estratégica_x000a_Gestión Integral para el Seguimiento y control a los Títulos Mineros_x000a_Gestión del Talento Humano_x000a_Evaluación, Control y Mejora"/>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haredItems>
    </cacheField>
    <cacheField name="Actividades" numFmtId="0">
      <sharedItems containsBlank="1" count="6">
        <s v="Administrativas"/>
        <s v="Servicios generales"/>
        <s v="Mantenimiento"/>
        <s v="Servicio al cliente"/>
        <s v="Traslados o comisiones"/>
        <m u="1"/>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 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s v="Estratégicos_x000a_Misionales_x000a_Apoyo_x000a_Evaluación"/>
    <x v="0"/>
    <x v="0"/>
    <s v="Formulación y elaboración de documentos de planeación, técnicos, legales y financieros (presupuesto, cronogramas, planes, informes, inventarios, estructuración de documentos para contratación, etc)_x000a_Seguimiento y supervisión de contratos (proveedores y contratistas)_x000a_Reportes de seguimiento (Indicadores, trámites, proyectos de inversión, informes de Ley, Rendición de cuentas, etc)_x000a_Talento Humano (Evaluaciónes de desempeño, SG-SST.)_x000a_Actualización y manejo de documentos (Gestión Documental y SIG)_x000a_Planeación, control interno"/>
    <s v="Actos administrativos,_x000a_Conceptos e informes técnicos, Contratos, corrrespondencia, planes de mejora, Evaluación de ingresos por canon superficiario"/>
    <s v="PAR"/>
    <s v="PAR Valledupar"/>
    <x v="0"/>
    <s v="Emergencia sanitaria por pandemia COVID-19"/>
    <x v="0"/>
    <x v="0"/>
    <x v="0"/>
    <s v="Geológico - suelo"/>
    <s v="Certero"/>
    <s v="Moderada"/>
    <s v="Moderado"/>
    <n v="5"/>
    <n v="3"/>
    <n v="15"/>
    <s v="Potencialmente no tolerable"/>
    <s v="No"/>
    <m/>
    <m/>
    <m/>
    <m/>
    <m/>
    <m/>
    <m/>
  </r>
  <r>
    <m/>
    <x v="1"/>
    <x v="0"/>
    <m/>
    <m/>
    <m/>
    <m/>
    <x v="1"/>
    <m/>
    <x v="1"/>
    <x v="1"/>
    <x v="0"/>
    <s v="Biológico - biodiversidad"/>
    <s v="Certero"/>
    <s v="Baja"/>
    <s v="Bajo"/>
    <n v="5"/>
    <n v="1"/>
    <n v="5"/>
    <s v="Tolerable"/>
    <s v="No"/>
    <m/>
    <m/>
    <m/>
    <m/>
    <m/>
    <m/>
    <m/>
  </r>
  <r>
    <m/>
    <x v="1"/>
    <x v="0"/>
    <m/>
    <m/>
    <m/>
    <m/>
    <x v="1"/>
    <m/>
    <x v="2"/>
    <x v="2"/>
    <x v="1"/>
    <s v="Sociocultural - social"/>
    <s v="Certero"/>
    <s v="Baja"/>
    <s v="Bajo"/>
    <n v="5"/>
    <n v="1"/>
    <n v="5"/>
    <s v="Tolerable"/>
    <s v="No"/>
    <m/>
    <m/>
    <m/>
    <m/>
    <m/>
    <m/>
    <m/>
  </r>
  <r>
    <m/>
    <x v="1"/>
    <x v="0"/>
    <m/>
    <m/>
    <m/>
    <m/>
    <x v="1"/>
    <m/>
    <x v="0"/>
    <x v="3"/>
    <x v="1"/>
    <s v="Geológico - suelo"/>
    <s v="Certero"/>
    <s v="Moderada"/>
    <s v="Moderado"/>
    <n v="5"/>
    <n v="3"/>
    <n v="15"/>
    <s v="Potencialmente no tolerable"/>
    <s v="No"/>
    <m/>
    <m/>
    <m/>
    <m/>
    <m/>
    <m/>
    <m/>
  </r>
  <r>
    <m/>
    <x v="1"/>
    <x v="0"/>
    <m/>
    <m/>
    <m/>
    <m/>
    <x v="1"/>
    <m/>
    <x v="3"/>
    <x v="4"/>
    <x v="0"/>
    <s v="Energético"/>
    <s v="Certero"/>
    <s v="Alta"/>
    <s v="Alto"/>
    <n v="5"/>
    <n v="5"/>
    <n v="25"/>
    <s v="No tolerable"/>
    <s v="Si"/>
    <m/>
    <m/>
    <m/>
    <m/>
    <m/>
    <m/>
    <m/>
  </r>
  <r>
    <s v="Apoyo"/>
    <x v="2"/>
    <x v="1"/>
    <s v="Limpieza y aseo_x000a_Cafetería_x000a_Manejo de sustancias químicas_x000a_Servicios de vigilancia y seguridad privada"/>
    <s v="Registros"/>
    <s v="PAR"/>
    <s v="PAR Valledupar"/>
    <x v="1"/>
    <s v="Emergencia sanitaria por pandemia COVID-19"/>
    <x v="4"/>
    <x v="5"/>
    <x v="0"/>
    <s v="Hidrológico - agua"/>
    <s v="Certero"/>
    <s v="Moderada"/>
    <s v="Moderado"/>
    <n v="5"/>
    <n v="3"/>
    <n v="15"/>
    <s v="Potencialmente no tolerable"/>
    <s v="No"/>
    <m/>
    <m/>
    <m/>
    <m/>
    <m/>
    <m/>
    <m/>
  </r>
  <r>
    <m/>
    <x v="1"/>
    <x v="1"/>
    <m/>
    <m/>
    <m/>
    <m/>
    <x v="1"/>
    <m/>
    <x v="5"/>
    <x v="6"/>
    <x v="0"/>
    <s v="Hidrológico - agua"/>
    <s v="Certero"/>
    <s v="Alta"/>
    <s v="Alto"/>
    <n v="5"/>
    <n v="5"/>
    <n v="25"/>
    <s v="No tolerable"/>
    <s v="Si"/>
    <m/>
    <m/>
    <m/>
    <m/>
    <m/>
    <m/>
    <m/>
  </r>
  <r>
    <m/>
    <x v="1"/>
    <x v="1"/>
    <m/>
    <m/>
    <m/>
    <m/>
    <x v="1"/>
    <m/>
    <x v="6"/>
    <x v="7"/>
    <x v="0"/>
    <s v="Geológico - suelo"/>
    <s v="Probable"/>
    <s v="Baja"/>
    <s v="Bajo"/>
    <n v="3"/>
    <n v="1"/>
    <n v="3"/>
    <s v="Tolerable"/>
    <s v="No"/>
    <m/>
    <m/>
    <m/>
    <m/>
    <m/>
    <m/>
    <m/>
  </r>
  <r>
    <m/>
    <x v="1"/>
    <x v="1"/>
    <m/>
    <m/>
    <m/>
    <m/>
    <x v="1"/>
    <m/>
    <x v="0"/>
    <x v="8"/>
    <x v="0"/>
    <s v="Geológico - suelo"/>
    <s v="Certero"/>
    <s v="Baja"/>
    <s v="Bajo"/>
    <n v="5"/>
    <n v="1"/>
    <n v="5"/>
    <s v="Tolerable"/>
    <s v="No"/>
    <m/>
    <m/>
    <m/>
    <m/>
    <m/>
    <m/>
    <m/>
  </r>
  <r>
    <m/>
    <x v="1"/>
    <x v="1"/>
    <m/>
    <m/>
    <m/>
    <m/>
    <x v="1"/>
    <m/>
    <x v="0"/>
    <x v="9"/>
    <x v="0"/>
    <s v="Geológico - suelo"/>
    <s v="Certero"/>
    <s v="Moderada"/>
    <s v="Moderado"/>
    <n v="5"/>
    <n v="3"/>
    <n v="15"/>
    <s v="Potencialmente no tolerable"/>
    <s v="No"/>
    <m/>
    <m/>
    <m/>
    <m/>
    <m/>
    <m/>
    <m/>
  </r>
  <r>
    <m/>
    <x v="1"/>
    <x v="1"/>
    <m/>
    <m/>
    <m/>
    <m/>
    <x v="1"/>
    <m/>
    <x v="0"/>
    <x v="0"/>
    <x v="0"/>
    <s v="Sociocultural - social"/>
    <s v="Certero"/>
    <s v="Moderada"/>
    <s v="Moderado"/>
    <n v="5"/>
    <n v="3"/>
    <n v="15"/>
    <s v="Potencialmente no tolerable"/>
    <s v="No"/>
    <m/>
    <m/>
    <m/>
    <m/>
    <m/>
    <m/>
    <m/>
  </r>
  <r>
    <m/>
    <x v="1"/>
    <x v="1"/>
    <m/>
    <m/>
    <m/>
    <m/>
    <x v="1"/>
    <m/>
    <x v="0"/>
    <x v="10"/>
    <x v="0"/>
    <s v="Sociocultural - social"/>
    <s v="Certero"/>
    <s v="Moderada"/>
    <s v="Moderado"/>
    <n v="5"/>
    <n v="3"/>
    <n v="15"/>
    <s v="Potencialmente no tolerable"/>
    <s v="No"/>
    <m/>
    <m/>
    <m/>
    <m/>
    <m/>
    <m/>
    <m/>
  </r>
  <r>
    <m/>
    <x v="1"/>
    <x v="1"/>
    <m/>
    <m/>
    <m/>
    <m/>
    <x v="1"/>
    <m/>
    <x v="1"/>
    <x v="1"/>
    <x v="0"/>
    <s v="Biológico - biodiversidad"/>
    <s v="Certero"/>
    <s v="Moderada"/>
    <s v="Moderado"/>
    <n v="5"/>
    <n v="3"/>
    <n v="15"/>
    <s v="Potencialmente no tolerable"/>
    <s v="No"/>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1"/>
    <x v="0"/>
    <s v="Atmosférico - aire"/>
    <s v="Certero"/>
    <s v="Moderada"/>
    <s v="Moderado"/>
    <n v="5"/>
    <n v="3"/>
    <n v="15"/>
    <s v="Potencialmente no tolerable"/>
    <s v="No"/>
    <m/>
    <m/>
    <m/>
    <m/>
    <m/>
    <m/>
    <m/>
  </r>
  <r>
    <m/>
    <x v="1"/>
    <x v="1"/>
    <m/>
    <m/>
    <m/>
    <m/>
    <x v="1"/>
    <m/>
    <x v="7"/>
    <x v="12"/>
    <x v="0"/>
    <s v="Atmosférico - aire"/>
    <s v="Probable"/>
    <s v="Baja"/>
    <s v="Bajo"/>
    <n v="3"/>
    <n v="1"/>
    <n v="3"/>
    <s v="Tolerable"/>
    <s v="No"/>
    <m/>
    <m/>
    <m/>
    <m/>
    <m/>
    <m/>
    <m/>
  </r>
  <r>
    <s v="Apoyo"/>
    <x v="3"/>
    <x v="2"/>
    <s v="Infraestructura (adecuaciones físicas)_x000a_Manejo de insumos y equipos_x000a_Prestación de servicios tecnológicos_x000a_Instalación de redes eléctricas_x000a_Saneamiento ambiental y limpieza técnica (Lavado de tanques y control de plagas)_x000a_Instalación de elementos de publicidad exterior visual"/>
    <s v="Registros e Informes"/>
    <s v="PAR"/>
    <s v="PAR Valledupar"/>
    <x v="1"/>
    <s v="Emergencia sanitaria por pandemia COVID-19"/>
    <x v="7"/>
    <x v="13"/>
    <x v="0"/>
    <s v="Atmosférico - aire"/>
    <s v="Probable"/>
    <s v="Alta"/>
    <s v="Moderado"/>
    <n v="3"/>
    <n v="5"/>
    <n v="15"/>
    <s v="Potencialmente no tolerable"/>
    <s v="No"/>
    <m/>
    <m/>
    <m/>
    <m/>
    <m/>
    <m/>
    <m/>
  </r>
  <r>
    <m/>
    <x v="1"/>
    <x v="2"/>
    <m/>
    <m/>
    <m/>
    <m/>
    <x v="1"/>
    <m/>
    <x v="7"/>
    <x v="14"/>
    <x v="0"/>
    <s v="Atmosférico - aire"/>
    <s v="Probable"/>
    <s v="Baja"/>
    <s v="Bajo"/>
    <n v="3"/>
    <n v="1"/>
    <n v="3"/>
    <s v="Tolerable"/>
    <s v="No"/>
    <m/>
    <m/>
    <m/>
    <m/>
    <m/>
    <m/>
    <m/>
  </r>
  <r>
    <m/>
    <x v="1"/>
    <x v="2"/>
    <m/>
    <m/>
    <m/>
    <m/>
    <x v="1"/>
    <m/>
    <x v="7"/>
    <x v="11"/>
    <x v="0"/>
    <s v="Atmosférico - aire"/>
    <s v="Probable"/>
    <s v="Baja"/>
    <s v="Bajo"/>
    <n v="3"/>
    <n v="1"/>
    <n v="3"/>
    <s v="Tolerable"/>
    <s v="No"/>
    <m/>
    <m/>
    <m/>
    <m/>
    <m/>
    <m/>
    <m/>
  </r>
  <r>
    <m/>
    <x v="1"/>
    <x v="2"/>
    <m/>
    <m/>
    <m/>
    <m/>
    <x v="1"/>
    <m/>
    <x v="7"/>
    <x v="12"/>
    <x v="0"/>
    <s v="Atmosférico - aire"/>
    <s v="Probable"/>
    <s v="Baja"/>
    <s v="Bajo"/>
    <n v="3"/>
    <n v="1"/>
    <n v="3"/>
    <s v="Tolerable"/>
    <s v="No"/>
    <m/>
    <m/>
    <m/>
    <m/>
    <m/>
    <m/>
    <m/>
  </r>
  <r>
    <m/>
    <x v="1"/>
    <x v="2"/>
    <m/>
    <m/>
    <m/>
    <m/>
    <x v="1"/>
    <m/>
    <x v="4"/>
    <x v="5"/>
    <x v="0"/>
    <s v="Hidrológico - agua"/>
    <s v="Probable"/>
    <s v="Moderada"/>
    <s v="Bajo"/>
    <n v="3"/>
    <n v="3"/>
    <n v="9"/>
    <s v="Tolerable"/>
    <s v="No"/>
    <m/>
    <m/>
    <m/>
    <m/>
    <m/>
    <m/>
    <m/>
  </r>
  <r>
    <m/>
    <x v="1"/>
    <x v="2"/>
    <m/>
    <m/>
    <m/>
    <m/>
    <x v="1"/>
    <m/>
    <x v="5"/>
    <x v="6"/>
    <x v="0"/>
    <s v="Hidrológico - agua"/>
    <s v="Probable"/>
    <s v="Moderada"/>
    <s v="Bajo"/>
    <n v="3"/>
    <n v="3"/>
    <n v="9"/>
    <s v="Tolerable"/>
    <s v="No"/>
    <m/>
    <m/>
    <m/>
    <m/>
    <m/>
    <m/>
    <m/>
  </r>
  <r>
    <m/>
    <x v="1"/>
    <x v="2"/>
    <m/>
    <m/>
    <m/>
    <m/>
    <x v="1"/>
    <m/>
    <x v="6"/>
    <x v="7"/>
    <x v="0"/>
    <s v="Geológico - suelo"/>
    <s v="Probable"/>
    <s v="Baja"/>
    <s v="Bajo"/>
    <n v="3"/>
    <n v="1"/>
    <n v="3"/>
    <s v="Tolerable"/>
    <s v="No"/>
    <m/>
    <m/>
    <m/>
    <m/>
    <m/>
    <m/>
    <m/>
  </r>
  <r>
    <m/>
    <x v="1"/>
    <x v="2"/>
    <m/>
    <m/>
    <m/>
    <m/>
    <x v="1"/>
    <m/>
    <x v="0"/>
    <x v="9"/>
    <x v="0"/>
    <s v="Geológico - suelo"/>
    <s v="Probable"/>
    <s v="Moderada"/>
    <s v="Bajo"/>
    <n v="3"/>
    <n v="3"/>
    <n v="9"/>
    <s v="Tolerable"/>
    <s v="No"/>
    <m/>
    <m/>
    <m/>
    <m/>
    <m/>
    <m/>
    <m/>
  </r>
  <r>
    <m/>
    <x v="1"/>
    <x v="2"/>
    <m/>
    <m/>
    <m/>
    <m/>
    <x v="1"/>
    <m/>
    <x v="0"/>
    <x v="0"/>
    <x v="0"/>
    <s v="Sociocultural - social"/>
    <s v="Probable"/>
    <s v="Baja"/>
    <s v="Bajo"/>
    <n v="3"/>
    <n v="1"/>
    <n v="3"/>
    <s v="Tolerable"/>
    <s v="No"/>
    <m/>
    <m/>
    <m/>
    <m/>
    <m/>
    <m/>
    <m/>
  </r>
  <r>
    <m/>
    <x v="1"/>
    <x v="2"/>
    <m/>
    <m/>
    <m/>
    <m/>
    <x v="1"/>
    <m/>
    <x v="0"/>
    <x v="10"/>
    <x v="0"/>
    <s v="Sociocultural - social"/>
    <s v="Probable"/>
    <s v="Moderada"/>
    <s v="Bajo"/>
    <n v="3"/>
    <n v="3"/>
    <n v="9"/>
    <s v="Tolerable"/>
    <s v="No"/>
    <m/>
    <m/>
    <m/>
    <m/>
    <m/>
    <m/>
    <m/>
  </r>
  <r>
    <m/>
    <x v="1"/>
    <x v="2"/>
    <m/>
    <m/>
    <m/>
    <m/>
    <x v="1"/>
    <m/>
    <x v="0"/>
    <x v="3"/>
    <x v="1"/>
    <s v="Sociocultural - social"/>
    <s v="Probable"/>
    <s v="Moderada"/>
    <s v="Bajo"/>
    <n v="3"/>
    <n v="3"/>
    <n v="9"/>
    <s v="Tolerable"/>
    <s v="No"/>
    <m/>
    <m/>
    <m/>
    <m/>
    <m/>
    <m/>
    <m/>
  </r>
  <r>
    <m/>
    <x v="1"/>
    <x v="2"/>
    <m/>
    <m/>
    <m/>
    <m/>
    <x v="1"/>
    <m/>
    <x v="1"/>
    <x v="1"/>
    <x v="0"/>
    <s v="Biológico - biodiversidad"/>
    <s v="Probable"/>
    <s v="Moderada"/>
    <s v="Bajo"/>
    <n v="3"/>
    <n v="3"/>
    <n v="9"/>
    <s v="Tolerable"/>
    <s v="No"/>
    <m/>
    <m/>
    <m/>
    <m/>
    <m/>
    <m/>
    <m/>
  </r>
  <r>
    <m/>
    <x v="1"/>
    <x v="2"/>
    <m/>
    <m/>
    <m/>
    <m/>
    <x v="1"/>
    <m/>
    <x v="2"/>
    <x v="2"/>
    <x v="1"/>
    <s v="Sociocultural - social"/>
    <s v="Certero"/>
    <s v="Baja"/>
    <s v="Bajo"/>
    <n v="5"/>
    <n v="1"/>
    <n v="5"/>
    <s v="Tolerable"/>
    <s v="No"/>
    <m/>
    <m/>
    <m/>
    <m/>
    <m/>
    <m/>
    <m/>
  </r>
  <r>
    <m/>
    <x v="1"/>
    <x v="2"/>
    <m/>
    <m/>
    <m/>
    <m/>
    <x v="1"/>
    <m/>
    <x v="8"/>
    <x v="15"/>
    <x v="0"/>
    <s v="Paisajístico"/>
    <s v="Certero"/>
    <s v="Baja"/>
    <s v="Bajo"/>
    <n v="5"/>
    <n v="1"/>
    <n v="5"/>
    <s v="Tolerable"/>
    <s v="No"/>
    <m/>
    <m/>
    <m/>
    <m/>
    <m/>
    <m/>
    <m/>
  </r>
  <r>
    <s v="Misional"/>
    <x v="4"/>
    <x v="3"/>
    <s v="Relacionamiento con el usuario externo_x000a_Atención y respuesta de PQRS_x000a_Notificaciones_x000a_Encuestas de satisfacción"/>
    <s v="Actos Administrativos notificados_x000a_Evaluación en ANNA Minería_x000a_Recurso de reposición / comunicación de entrada _x000a_Constancia de ejecutoria_x000a_Comunicaciones de salida internas y externas_x000a_Estudio de percepción en la satisfacción de usuarios mineros"/>
    <s v="PAR"/>
    <s v="PAR Valledupar"/>
    <x v="1"/>
    <s v="Emergencia sanitaria por pandemia COVID-19"/>
    <x v="0"/>
    <x v="0"/>
    <x v="0"/>
    <s v="Geológico - suelo"/>
    <s v="Certero"/>
    <s v="Moderada"/>
    <s v="Moderado"/>
    <n v="5"/>
    <n v="3"/>
    <n v="15"/>
    <s v="Potencialmente no tolerable"/>
    <s v="No"/>
    <m/>
    <m/>
    <m/>
    <m/>
    <m/>
    <m/>
    <m/>
  </r>
  <r>
    <m/>
    <x v="1"/>
    <x v="3"/>
    <m/>
    <m/>
    <m/>
    <m/>
    <x v="1"/>
    <m/>
    <x v="1"/>
    <x v="1"/>
    <x v="0"/>
    <s v="Biológico - biodiversidad"/>
    <s v="Certero"/>
    <s v="Moderada"/>
    <s v="Moderado"/>
    <n v="5"/>
    <n v="3"/>
    <n v="15"/>
    <s v="Potencialmente no tolerable"/>
    <s v="No"/>
    <m/>
    <m/>
    <m/>
    <m/>
    <m/>
    <m/>
    <m/>
  </r>
  <r>
    <m/>
    <x v="1"/>
    <x v="3"/>
    <m/>
    <m/>
    <m/>
    <m/>
    <x v="1"/>
    <m/>
    <x v="2"/>
    <x v="2"/>
    <x v="1"/>
    <s v="Sociocultural - social"/>
    <s v="Certero"/>
    <s v="Baja"/>
    <s v="Bajo"/>
    <n v="5"/>
    <n v="1"/>
    <n v="5"/>
    <s v="Tolerable"/>
    <s v="No"/>
    <m/>
    <m/>
    <m/>
    <m/>
    <m/>
    <m/>
    <m/>
  </r>
  <r>
    <m/>
    <x v="1"/>
    <x v="3"/>
    <m/>
    <m/>
    <m/>
    <m/>
    <x v="1"/>
    <m/>
    <x v="0"/>
    <x v="3"/>
    <x v="1"/>
    <s v="Geológico - suelo"/>
    <s v="Certero"/>
    <s v="Moderada"/>
    <s v="Moderado"/>
    <n v="5"/>
    <n v="3"/>
    <n v="15"/>
    <s v="Potencialmente no tolerable"/>
    <s v="No"/>
    <m/>
    <m/>
    <m/>
    <m/>
    <m/>
    <m/>
    <m/>
  </r>
  <r>
    <m/>
    <x v="1"/>
    <x v="3"/>
    <m/>
    <m/>
    <m/>
    <m/>
    <x v="1"/>
    <m/>
    <x v="3"/>
    <x v="4"/>
    <x v="0"/>
    <s v="Energético"/>
    <s v="Certero"/>
    <s v="Alta"/>
    <s v="Alto"/>
    <n v="5"/>
    <n v="5"/>
    <n v="25"/>
    <s v="No tolerable"/>
    <s v="Si"/>
    <m/>
    <m/>
    <m/>
    <m/>
    <m/>
    <m/>
    <m/>
  </r>
  <r>
    <s v="Estratégicos_x000a_Misionales_x000a_Apoyo_x000a_Evaluación"/>
    <x v="5"/>
    <x v="4"/>
    <s v="Visitas de fiscalización_x000a_Relacionamiento con el usuario"/>
    <s v="Asistencias y conceptos técnicos. "/>
    <s v="PAR"/>
    <s v="PAR Valledupar"/>
    <x v="1"/>
    <s v="Emergencia sanitaria por pandemia COVID-19"/>
    <x v="7"/>
    <x v="16"/>
    <x v="0"/>
    <s v="Atmosférico - aire"/>
    <s v="Certero"/>
    <s v="Alta"/>
    <s v="Alto"/>
    <n v="5"/>
    <n v="5"/>
    <n v="25"/>
    <s v="No tolerable"/>
    <s v="Si"/>
    <m/>
    <m/>
    <m/>
    <m/>
    <m/>
    <m/>
    <m/>
  </r>
  <r>
    <m/>
    <x v="1"/>
    <x v="4"/>
    <m/>
    <m/>
    <m/>
    <m/>
    <x v="1"/>
    <m/>
    <x v="7"/>
    <x v="13"/>
    <x v="0"/>
    <s v="Atmosférico - aire"/>
    <s v="Certero"/>
    <s v="Alta"/>
    <s v="Alto"/>
    <n v="5"/>
    <n v="5"/>
    <n v="25"/>
    <s v="No tolerable"/>
    <s v="Si"/>
    <m/>
    <m/>
    <m/>
    <m/>
    <m/>
    <m/>
    <m/>
  </r>
  <r>
    <m/>
    <x v="1"/>
    <x v="4"/>
    <m/>
    <m/>
    <m/>
    <m/>
    <x v="1"/>
    <m/>
    <x v="7"/>
    <x v="12"/>
    <x v="0"/>
    <s v="Atmosférico - aire"/>
    <s v="Certero"/>
    <s v="Baja"/>
    <s v="Bajo"/>
    <n v="5"/>
    <n v="1"/>
    <n v="5"/>
    <s v="Tolerable"/>
    <s v="No"/>
    <m/>
    <m/>
    <m/>
    <m/>
    <m/>
    <m/>
    <m/>
  </r>
  <r>
    <m/>
    <x v="1"/>
    <x v="4"/>
    <m/>
    <m/>
    <m/>
    <m/>
    <x v="1"/>
    <m/>
    <x v="6"/>
    <x v="7"/>
    <x v="0"/>
    <s v="Geológico - suelo"/>
    <s v="Probable"/>
    <s v="Baja"/>
    <s v="Bajo"/>
    <n v="3"/>
    <n v="1"/>
    <n v="3"/>
    <s v="Tolerable"/>
    <s v="No"/>
    <m/>
    <m/>
    <m/>
    <m/>
    <m/>
    <m/>
    <m/>
  </r>
  <r>
    <m/>
    <x v="1"/>
    <x v="4"/>
    <m/>
    <m/>
    <m/>
    <m/>
    <x v="1"/>
    <m/>
    <x v="2"/>
    <x v="2"/>
    <x v="1"/>
    <s v="Sociocultural - social"/>
    <s v="Certero"/>
    <s v="Baja"/>
    <s v="Bajo"/>
    <n v="5"/>
    <n v="1"/>
    <n v="5"/>
    <s v="Tolerable"/>
    <s v="No"/>
    <m/>
    <m/>
    <m/>
    <m/>
    <m/>
    <m/>
    <m/>
  </r>
  <r>
    <m/>
    <x v="1"/>
    <x v="4"/>
    <m/>
    <m/>
    <m/>
    <m/>
    <x v="1"/>
    <m/>
    <x v="0"/>
    <x v="9"/>
    <x v="0"/>
    <s v="Sociocultural - social"/>
    <s v="Probable"/>
    <s v="Moderada"/>
    <s v="Bajo"/>
    <n v="3"/>
    <n v="3"/>
    <n v="9"/>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multipleItemSelectionAllowed="1" showAll="0">
      <items count="8">
        <item x="1"/>
        <item x="0"/>
        <item x="2"/>
        <item x="3"/>
        <item x="4"/>
        <item m="1" x="6"/>
        <item x="5"/>
        <item t="default"/>
      </items>
    </pivotField>
    <pivotField axis="axisPage" compact="0" outline="0" multipleItemSelectionAllowed="1"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multipleItemSelectionAllowed="1"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multipleItemSelectionAllowed="1"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64"/>
  </dataFields>
  <formats count="66">
    <format dxfId="65">
      <pivotArea dataOnly="0" labelOnly="1" outline="0" axis="axisValues" fieldPosition="0"/>
    </format>
    <format dxfId="64">
      <pivotArea field="9" type="button" dataOnly="0" labelOnly="1" outline="0" axis="axisRow" fieldPosition="0"/>
    </format>
    <format dxfId="63">
      <pivotArea field="10" type="button" dataOnly="0" labelOnly="1" outline="0" axis="axisRow" fieldPosition="1"/>
    </format>
    <format dxfId="62">
      <pivotArea dataOnly="0" labelOnly="1" outline="0" axis="axisValues" fieldPosition="0"/>
    </format>
    <format dxfId="61">
      <pivotArea field="9" type="button" dataOnly="0" labelOnly="1" outline="0" axis="axisRow" fieldPosition="0"/>
    </format>
    <format dxfId="60">
      <pivotArea field="10" type="button" dataOnly="0" labelOnly="1" outline="0" axis="axisRow" fieldPosition="1"/>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9" type="button" dataOnly="0" labelOnly="1" outline="0" axis="axisRow" fieldPosition="0"/>
    </format>
    <format dxfId="55">
      <pivotArea field="10" type="button" dataOnly="0" labelOnly="1" outline="0" axis="axisRow" fieldPosition="1"/>
    </format>
    <format dxfId="54">
      <pivotArea dataOnly="0" labelOnly="1" outline="0" fieldPosition="0">
        <references count="1">
          <reference field="9" count="0"/>
        </references>
      </pivotArea>
    </format>
    <format dxfId="53">
      <pivotArea dataOnly="0" labelOnly="1" outline="0" fieldPosition="0">
        <references count="1">
          <reference field="9" count="1" defaultSubtotal="1">
            <x v="1"/>
          </reference>
        </references>
      </pivotArea>
    </format>
    <format dxfId="52">
      <pivotArea dataOnly="0" labelOnly="1" grandRow="1" outline="0" fieldPosition="0"/>
    </format>
    <format dxfId="51">
      <pivotArea dataOnly="0" labelOnly="1" outline="0" fieldPosition="0">
        <references count="2">
          <reference field="9" count="1" selected="0">
            <x v="1"/>
          </reference>
          <reference field="10" count="1">
            <x v="1"/>
          </reference>
        </references>
      </pivotArea>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9" type="button" dataOnly="0" labelOnly="1" outline="0" axis="axisRow" fieldPosition="0"/>
    </format>
    <format dxfId="46">
      <pivotArea field="10" type="button" dataOnly="0" labelOnly="1" outline="0" axis="axisRow" fieldPosition="1"/>
    </format>
    <format dxfId="45">
      <pivotArea dataOnly="0" labelOnly="1" outline="0" fieldPosition="0">
        <references count="1">
          <reference field="9" count="0"/>
        </references>
      </pivotArea>
    </format>
    <format dxfId="44">
      <pivotArea dataOnly="0" labelOnly="1" outline="0" fieldPosition="0">
        <references count="1">
          <reference field="9" count="1" defaultSubtotal="1">
            <x v="1"/>
          </reference>
        </references>
      </pivotArea>
    </format>
    <format dxfId="43">
      <pivotArea dataOnly="0" labelOnly="1" grandRow="1" outline="0" fieldPosition="0"/>
    </format>
    <format dxfId="42">
      <pivotArea dataOnly="0" labelOnly="1" outline="0" fieldPosition="0">
        <references count="2">
          <reference field="9" count="1" selected="0">
            <x v="1"/>
          </reference>
          <reference field="10" count="1">
            <x v="1"/>
          </reference>
        </references>
      </pivotArea>
    </format>
    <format dxfId="41">
      <pivotArea dataOnly="0" labelOnly="1" outline="0" axis="axisValues" fieldPosition="0"/>
    </format>
    <format dxfId="40">
      <pivotArea outline="0" fieldPosition="0">
        <references count="1">
          <reference field="9" count="0" selected="0"/>
        </references>
      </pivotArea>
    </format>
    <format dxfId="39">
      <pivotArea field="9" type="button" dataOnly="0" labelOnly="1" outline="0" axis="axisRow" fieldPosition="0"/>
    </format>
    <format dxfId="38">
      <pivotArea field="10" type="button" dataOnly="0" labelOnly="1" outline="0" axis="axisRow" fieldPosition="1"/>
    </format>
    <format dxfId="37">
      <pivotArea dataOnly="0" labelOnly="1" outline="0" fieldPosition="0">
        <references count="1">
          <reference field="9" count="0"/>
        </references>
      </pivotArea>
    </format>
    <format dxfId="36">
      <pivotArea dataOnly="0" labelOnly="1" outline="0" axis="axisValues" fieldPosition="0"/>
    </format>
    <format dxfId="35">
      <pivotArea outline="0" collapsedLevelsAreSubtotals="1" fieldPosition="0"/>
    </format>
    <format dxfId="34">
      <pivotArea type="all" dataOnly="0" outline="0" fieldPosition="0"/>
    </format>
    <format dxfId="33">
      <pivotArea outline="0" collapsedLevelsAreSubtotals="1" fieldPosition="0"/>
    </format>
    <format dxfId="32">
      <pivotArea field="9" type="button" dataOnly="0" labelOnly="1" outline="0" axis="axisRow" fieldPosition="0"/>
    </format>
    <format dxfId="31">
      <pivotArea field="10" type="button" dataOnly="0" labelOnly="1" outline="0" axis="axisRow" fieldPosition="1"/>
    </format>
    <format dxfId="30">
      <pivotArea dataOnly="0" labelOnly="1" outline="0" fieldPosition="0">
        <references count="1">
          <reference field="9" count="0"/>
        </references>
      </pivotArea>
    </format>
    <format dxfId="29">
      <pivotArea dataOnly="0" labelOnly="1" outline="0" fieldPosition="0">
        <references count="1">
          <reference field="9" count="8" defaultSubtotal="1">
            <x v="2"/>
            <x v="3"/>
            <x v="4"/>
            <x v="5"/>
            <x v="6"/>
            <x v="7"/>
            <x v="8"/>
            <x v="9"/>
          </reference>
        </references>
      </pivotArea>
    </format>
    <format dxfId="28">
      <pivotArea dataOnly="0" labelOnly="1" grandRow="1" outline="0" fieldPosition="0"/>
    </format>
    <format dxfId="27">
      <pivotArea dataOnly="0" labelOnly="1" outline="0" fieldPosition="0">
        <references count="2">
          <reference field="9" count="1" selected="0">
            <x v="2"/>
          </reference>
          <reference field="10" count="5">
            <x v="2"/>
            <x v="5"/>
            <x v="10"/>
            <x v="11"/>
            <x v="12"/>
          </reference>
        </references>
      </pivotArea>
    </format>
    <format dxfId="26">
      <pivotArea dataOnly="0" labelOnly="1" outline="0" fieldPosition="0">
        <references count="2">
          <reference field="9" count="1" selected="0">
            <x v="3"/>
          </reference>
          <reference field="10" count="1">
            <x v="3"/>
          </reference>
        </references>
      </pivotArea>
    </format>
    <format dxfId="25">
      <pivotArea dataOnly="0" labelOnly="1" outline="0" fieldPosition="0">
        <references count="2">
          <reference field="9" count="1" selected="0">
            <x v="4"/>
          </reference>
          <reference field="10" count="1">
            <x v="4"/>
          </reference>
        </references>
      </pivotArea>
    </format>
    <format dxfId="24">
      <pivotArea dataOnly="0" labelOnly="1" outline="0" fieldPosition="0">
        <references count="2">
          <reference field="9" count="1" selected="0">
            <x v="5"/>
          </reference>
          <reference field="10" count="1">
            <x v="6"/>
          </reference>
        </references>
      </pivotArea>
    </format>
    <format dxfId="23">
      <pivotArea dataOnly="0" labelOnly="1" outline="0" fieldPosition="0">
        <references count="2">
          <reference field="9" count="1" selected="0">
            <x v="6"/>
          </reference>
          <reference field="10" count="1">
            <x v="7"/>
          </reference>
        </references>
      </pivotArea>
    </format>
    <format dxfId="22">
      <pivotArea dataOnly="0" labelOnly="1" outline="0" fieldPosition="0">
        <references count="2">
          <reference field="9" count="1" selected="0">
            <x v="7"/>
          </reference>
          <reference field="10" count="1">
            <x v="9"/>
          </reference>
        </references>
      </pivotArea>
    </format>
    <format dxfId="21">
      <pivotArea dataOnly="0" labelOnly="1" outline="0" fieldPosition="0">
        <references count="2">
          <reference field="9" count="1" selected="0">
            <x v="8"/>
          </reference>
          <reference field="10" count="5">
            <x v="13"/>
            <x v="14"/>
            <x v="15"/>
            <x v="16"/>
            <x v="18"/>
          </reference>
        </references>
      </pivotArea>
    </format>
    <format dxfId="20">
      <pivotArea dataOnly="0" labelOnly="1" outline="0" fieldPosition="0">
        <references count="2">
          <reference field="9" count="1" selected="0">
            <x v="9"/>
          </reference>
          <reference field="10" count="1">
            <x v="17"/>
          </reference>
        </references>
      </pivotArea>
    </format>
    <format dxfId="19">
      <pivotArea dataOnly="0" labelOnly="1" outline="0" axis="axisValues" fieldPosition="0"/>
    </format>
    <format dxfId="18">
      <pivotArea outline="0" collapsedLevelsAreSubtotals="1" fieldPosition="0"/>
    </format>
    <format dxfId="17">
      <pivotArea dataOnly="0" labelOnly="1" outline="0" axis="axisValues" fieldPosition="0"/>
    </format>
    <format dxfId="16">
      <pivotArea type="all" dataOnly="0" outline="0" fieldPosition="0"/>
    </format>
    <format dxfId="15">
      <pivotArea outline="0" collapsedLevelsAreSubtotals="1" fieldPosition="0"/>
    </format>
    <format dxfId="14">
      <pivotArea field="9" type="button" dataOnly="0" labelOnly="1" outline="0" axis="axisRow" fieldPosition="0"/>
    </format>
    <format dxfId="13">
      <pivotArea field="10" type="button" dataOnly="0" labelOnly="1" outline="0" axis="axisRow" fieldPosition="1"/>
    </format>
    <format dxfId="12">
      <pivotArea dataOnly="0" labelOnly="1" outline="0" fieldPosition="0">
        <references count="1">
          <reference field="9" count="0"/>
        </references>
      </pivotArea>
    </format>
    <format dxfId="11">
      <pivotArea dataOnly="0" labelOnly="1" outline="0" fieldPosition="0">
        <references count="1">
          <reference field="9" count="8" defaultSubtotal="1">
            <x v="2"/>
            <x v="3"/>
            <x v="4"/>
            <x v="5"/>
            <x v="6"/>
            <x v="7"/>
            <x v="8"/>
            <x v="9"/>
          </reference>
        </references>
      </pivotArea>
    </format>
    <format dxfId="10">
      <pivotArea dataOnly="0" labelOnly="1" grandRow="1" outline="0" fieldPosition="0"/>
    </format>
    <format dxfId="9">
      <pivotArea dataOnly="0" labelOnly="1" outline="0" fieldPosition="0">
        <references count="2">
          <reference field="9" count="1" selected="0">
            <x v="2"/>
          </reference>
          <reference field="10" count="5">
            <x v="2"/>
            <x v="5"/>
            <x v="10"/>
            <x v="11"/>
            <x v="12"/>
          </reference>
        </references>
      </pivotArea>
    </format>
    <format dxfId="8">
      <pivotArea dataOnly="0" labelOnly="1" outline="0" fieldPosition="0">
        <references count="2">
          <reference field="9" count="1" selected="0">
            <x v="3"/>
          </reference>
          <reference field="10" count="1">
            <x v="3"/>
          </reference>
        </references>
      </pivotArea>
    </format>
    <format dxfId="7">
      <pivotArea dataOnly="0" labelOnly="1" outline="0" fieldPosition="0">
        <references count="2">
          <reference field="9" count="1" selected="0">
            <x v="4"/>
          </reference>
          <reference field="10" count="1">
            <x v="4"/>
          </reference>
        </references>
      </pivotArea>
    </format>
    <format dxfId="6">
      <pivotArea dataOnly="0" labelOnly="1" outline="0" fieldPosition="0">
        <references count="2">
          <reference field="9" count="1" selected="0">
            <x v="5"/>
          </reference>
          <reference field="10" count="1">
            <x v="6"/>
          </reference>
        </references>
      </pivotArea>
    </format>
    <format dxfId="5">
      <pivotArea dataOnly="0" labelOnly="1" outline="0" fieldPosition="0">
        <references count="2">
          <reference field="9" count="1" selected="0">
            <x v="6"/>
          </reference>
          <reference field="10" count="1">
            <x v="7"/>
          </reference>
        </references>
      </pivotArea>
    </format>
    <format dxfId="4">
      <pivotArea dataOnly="0" labelOnly="1" outline="0" fieldPosition="0">
        <references count="2">
          <reference field="9" count="1" selected="0">
            <x v="7"/>
          </reference>
          <reference field="10" count="1">
            <x v="9"/>
          </reference>
        </references>
      </pivotArea>
    </format>
    <format dxfId="3">
      <pivotArea dataOnly="0" labelOnly="1" outline="0" fieldPosition="0">
        <references count="2">
          <reference field="9" count="1" selected="0">
            <x v="8"/>
          </reference>
          <reference field="10" count="5">
            <x v="13"/>
            <x v="14"/>
            <x v="15"/>
            <x v="16"/>
            <x v="18"/>
          </reference>
        </references>
      </pivotArea>
    </format>
    <format dxfId="2">
      <pivotArea dataOnly="0" labelOnly="1" outline="0" fieldPosition="0">
        <references count="2">
          <reference field="9" count="1" selected="0">
            <x v="9"/>
          </reference>
          <reference field="10" count="1">
            <x v="17"/>
          </reference>
        </references>
      </pivotArea>
    </format>
    <format dxfId="1">
      <pivotArea dataOnly="0" labelOnly="1" outline="0" axis="axisValues" fieldPosition="0"/>
    </format>
    <format dxfId="0">
      <pivotArea outline="0" fieldPosition="0">
        <references count="1">
          <reference field="9" count="0" selected="0"/>
        </references>
      </pivotArea>
    </format>
  </formats>
  <conditionalFormats count="3">
    <conditionalFormat priority="1">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 priority="2">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 priority="3">
      <pivotAreas count="1">
        <pivotArea type="data" outline="0" collapsedLevelsAreSubtotals="1" fieldPosition="0">
          <references count="2">
            <reference field="4294967294" count="1" selected="0">
              <x v="0"/>
            </reference>
            <reference field="9" count="9" selected="0">
              <x v="0"/>
              <x v="2"/>
              <x v="3"/>
              <x v="4"/>
              <x v="5"/>
              <x v="6"/>
              <x v="7"/>
              <x v="8"/>
              <x v="9"/>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135" dataDxfId="134">
  <autoFilter ref="A1:A6" xr:uid="{00000000-0009-0000-0100-000008000000}"/>
  <tableColumns count="1">
    <tableColumn id="1" xr3:uid="{00000000-0010-0000-0000-000001000000}" name="ESSM" dataDxfId="13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108" dataDxfId="107">
  <autoFilter ref="L1:L2" xr:uid="{00000000-0009-0000-0100-000012000000}"/>
  <tableColumns count="1">
    <tableColumn id="1" xr3:uid="{00000000-0010-0000-0900-000001000000}" name="Generación_de_empleo" dataDxfId="10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105" dataDxfId="104">
  <autoFilter ref="M1:M2" xr:uid="{00000000-0009-0000-0100-000013000000}"/>
  <tableColumns count="1">
    <tableColumn id="1" xr3:uid="{00000000-0010-0000-0A00-000001000000}" name="Uso _de_publicidad" dataDxfId="10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102" dataDxfId="101">
  <autoFilter ref="N1:N2" xr:uid="{00000000-0009-0000-0100-000014000000}"/>
  <tableColumns count="1">
    <tableColumn id="1" xr3:uid="{00000000-0010-0000-0B00-000001000000}" name="Consumo_de_energía_eléctrica" dataDxfId="10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99" dataDxfId="98">
  <autoFilter ref="O1:O3" xr:uid="{00000000-0009-0000-0100-000015000000}"/>
  <tableColumns count="1">
    <tableColumn id="1" xr3:uid="{00000000-0010-0000-0C00-000001000000}" name="Tipo de impacto" dataDxfId="9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96" dataDxfId="95">
  <autoFilter ref="P1:P9" xr:uid="{00000000-0009-0000-0100-000016000000}"/>
  <tableColumns count="1">
    <tableColumn id="1" xr3:uid="{00000000-0010-0000-0D00-000001000000}" name="Componente Ambiental" dataDxfId="9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93" dataDxfId="92">
  <autoFilter ref="Q1:Q4" xr:uid="{00000000-0009-0000-0100-000017000000}"/>
  <tableColumns count="1">
    <tableColumn id="1" xr3:uid="{00000000-0010-0000-0E00-000001000000}" name="Probabilidad" dataDxfId="9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90" dataDxfId="89">
  <autoFilter ref="R1:R4" xr:uid="{00000000-0009-0000-0100-000018000000}"/>
  <tableColumns count="1">
    <tableColumn id="1" xr3:uid="{00000000-0010-0000-0F00-000001000000}" name="Valor probabilidad" dataDxfId="8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87" dataDxfId="86">
  <autoFilter ref="S1:S4" xr:uid="{00000000-0009-0000-0100-000019000000}"/>
  <tableColumns count="1">
    <tableColumn id="1" xr3:uid="{00000000-0010-0000-1000-000001000000}" name="Consecuencia" dataDxfId="8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84" dataDxfId="83">
  <autoFilter ref="T1:T4" xr:uid="{00000000-0009-0000-0100-00001A000000}"/>
  <tableColumns count="1">
    <tableColumn id="1" xr3:uid="{00000000-0010-0000-1100-000001000000}" name="Valor consecuencia" dataDxfId="8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81" dataDxfId="80">
  <autoFilter ref="U1:U4" xr:uid="{00000000-0009-0000-0100-00001C000000}"/>
  <tableColumns count="1">
    <tableColumn id="1" xr3:uid="{00000000-0010-0000-1200-000001000000}" name="Significancia" dataDxfId="7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132" dataDxfId="131">
  <autoFilter ref="B1:B5" xr:uid="{00000000-0009-0000-0100-000009000000}"/>
  <tableColumns count="1">
    <tableColumn id="1" xr3:uid="{00000000-0010-0000-0100-000001000000}" name="PASSM" dataDxfId="130"/>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78" dataDxfId="77">
  <autoFilter ref="E1:E6" xr:uid="{00000000-0009-0000-0100-00001D000000}"/>
  <tableColumns count="1">
    <tableColumn id="1" xr3:uid="{00000000-0010-0000-1300-000001000000}" name="Generación_de_Emisiones" dataDxfId="7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129" dataDxfId="128">
  <autoFilter ref="C1:C13" xr:uid="{00000000-0009-0000-0100-00000A000000}"/>
  <tableColumns count="1">
    <tableColumn id="1" xr3:uid="{00000000-0010-0000-0200-000001000000}" name="PAR" dataDxfId="1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126" dataDxfId="125">
  <autoFilter ref="F1:F3" xr:uid="{00000000-0009-0000-0100-00000C000000}"/>
  <tableColumns count="1">
    <tableColumn id="1" xr3:uid="{00000000-0010-0000-0300-000001000000}" name="Generación_de_vertimientos" dataDxfId="1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123" dataDxfId="122">
  <autoFilter ref="G1:G3" xr:uid="{00000000-0009-0000-0100-00000D000000}"/>
  <tableColumns count="1">
    <tableColumn id="1" xr3:uid="{00000000-0010-0000-0400-000001000000}" name="Consumo_del_recurso_hídrico" dataDxfId="12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120" dataDxfId="119">
  <autoFilter ref="H1:H2" xr:uid="{00000000-0009-0000-0100-00000E000000}"/>
  <tableColumns count="1">
    <tableColumn id="1" xr3:uid="{00000000-0010-0000-0500-000001000000}" name="Ocupación_del_suelo" dataDxfId="11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117" dataDxfId="116">
  <autoFilter ref="I1:I2" xr:uid="{00000000-0009-0000-0100-00000F000000}"/>
  <tableColumns count="1">
    <tableColumn id="1" xr3:uid="{00000000-0010-0000-0600-000001000000}" name="Generación_de_derrames" dataDxfId="1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114" dataDxfId="113">
  <autoFilter ref="J1:J7" xr:uid="{00000000-0009-0000-0100-000010000000}"/>
  <tableColumns count="1">
    <tableColumn id="1" xr3:uid="{00000000-0010-0000-0700-000001000000}" name="Generación_de_residuos" dataDxfId="11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111" dataDxfId="110">
  <autoFilter ref="K1:K2" xr:uid="{00000000-0009-0000-0100-000011000000}"/>
  <tableColumns count="1">
    <tableColumn id="1" xr3:uid="{00000000-0010-0000-0800-000001000000}" name="Consumo_de_materias_primas_e_insumos" dataDxfId="10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N1" workbookViewId="0">
      <selection activeCell="R2" sqref="R2"/>
    </sheetView>
  </sheetViews>
  <sheetFormatPr baseColWidth="10" defaultColWidth="11.5703125" defaultRowHeight="15" x14ac:dyDescent="0.2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x14ac:dyDescent="0.25">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x14ac:dyDescent="0.2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x14ac:dyDescent="0.2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x14ac:dyDescent="0.25">
      <c r="A4" s="2" t="s">
        <v>53</v>
      </c>
      <c r="B4" s="2" t="s">
        <v>54</v>
      </c>
      <c r="C4" s="2" t="s">
        <v>55</v>
      </c>
      <c r="D4" s="5" t="s">
        <v>56</v>
      </c>
      <c r="E4" s="9" t="s">
        <v>57</v>
      </c>
      <c r="J4" s="2" t="s">
        <v>58</v>
      </c>
      <c r="O4" s="2"/>
      <c r="P4" s="2" t="s">
        <v>59</v>
      </c>
      <c r="Q4" s="2" t="s">
        <v>60</v>
      </c>
      <c r="R4" s="3">
        <v>5</v>
      </c>
      <c r="S4" s="2" t="s">
        <v>61</v>
      </c>
      <c r="T4" s="3">
        <v>5</v>
      </c>
      <c r="U4" s="2" t="s">
        <v>62</v>
      </c>
    </row>
    <row r="5" spans="1:21" ht="45" x14ac:dyDescent="0.25">
      <c r="A5" s="2" t="s">
        <v>63</v>
      </c>
      <c r="B5" s="2" t="s">
        <v>64</v>
      </c>
      <c r="C5" s="2" t="s">
        <v>65</v>
      </c>
      <c r="D5" s="6"/>
      <c r="E5" s="10" t="s">
        <v>66</v>
      </c>
      <c r="J5" s="2" t="s">
        <v>67</v>
      </c>
      <c r="O5" s="2"/>
      <c r="P5" s="2" t="s">
        <v>68</v>
      </c>
    </row>
    <row r="6" spans="1:21" ht="45" x14ac:dyDescent="0.25">
      <c r="A6" s="2" t="s">
        <v>69</v>
      </c>
      <c r="C6" s="2" t="s">
        <v>70</v>
      </c>
      <c r="D6" s="7"/>
      <c r="E6" s="9" t="s">
        <v>71</v>
      </c>
      <c r="J6" s="2" t="s">
        <v>72</v>
      </c>
      <c r="O6" s="2"/>
      <c r="P6" s="2" t="s">
        <v>73</v>
      </c>
    </row>
    <row r="7" spans="1:21" ht="30" x14ac:dyDescent="0.25">
      <c r="C7" s="2" t="s">
        <v>74</v>
      </c>
      <c r="J7" s="2" t="s">
        <v>75</v>
      </c>
      <c r="O7" s="2"/>
      <c r="P7" s="2" t="s">
        <v>76</v>
      </c>
    </row>
    <row r="8" spans="1:21" x14ac:dyDescent="0.25">
      <c r="C8" s="2" t="s">
        <v>77</v>
      </c>
      <c r="O8" s="2"/>
      <c r="P8" s="2" t="s">
        <v>49</v>
      </c>
    </row>
    <row r="9" spans="1:21" x14ac:dyDescent="0.25">
      <c r="C9" s="2" t="s">
        <v>78</v>
      </c>
      <c r="O9" s="2"/>
      <c r="P9" s="2" t="s">
        <v>79</v>
      </c>
    </row>
    <row r="10" spans="1:21" x14ac:dyDescent="0.25">
      <c r="C10" s="2" t="s">
        <v>80</v>
      </c>
      <c r="O10" s="2"/>
    </row>
    <row r="11" spans="1:21" x14ac:dyDescent="0.25">
      <c r="C11" s="2" t="s">
        <v>81</v>
      </c>
      <c r="O11" s="2"/>
    </row>
    <row r="12" spans="1:21" x14ac:dyDescent="0.25">
      <c r="C12" s="2" t="s">
        <v>82</v>
      </c>
      <c r="O12" s="2"/>
    </row>
    <row r="13" spans="1:21" x14ac:dyDescent="0.25">
      <c r="C13" s="2" t="s">
        <v>83</v>
      </c>
    </row>
  </sheetData>
  <dataValidations count="1">
    <dataValidation type="list" allowBlank="1" showInputMessage="1" showErrorMessage="1" sqref="M1: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zoomScaleNormal="100" zoomScaleSheetLayoutView="100" workbookViewId="0">
      <selection activeCell="J10" sqref="J10"/>
    </sheetView>
  </sheetViews>
  <sheetFormatPr baseColWidth="10" defaultColWidth="0" defaultRowHeight="15" zeroHeight="1" x14ac:dyDescent="0.25"/>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x14ac:dyDescent="0.25">
      <c r="A1" s="45"/>
      <c r="B1" s="101"/>
      <c r="C1" s="101"/>
      <c r="D1" s="101"/>
      <c r="E1" s="101"/>
      <c r="F1" s="101"/>
      <c r="G1" s="101"/>
      <c r="H1" s="101"/>
      <c r="I1" s="101"/>
      <c r="J1" s="101"/>
      <c r="K1" s="46"/>
    </row>
    <row r="2" spans="1:11" x14ac:dyDescent="0.25">
      <c r="A2" s="45"/>
      <c r="B2" s="101"/>
      <c r="C2" s="101"/>
      <c r="D2" s="101"/>
      <c r="E2" s="101"/>
      <c r="F2" s="101"/>
      <c r="G2" s="101"/>
      <c r="H2" s="101"/>
      <c r="I2" s="101"/>
      <c r="J2" s="101"/>
      <c r="K2" s="45"/>
    </row>
    <row r="3" spans="1:11" x14ac:dyDescent="0.25">
      <c r="A3" s="45"/>
      <c r="B3" s="101"/>
      <c r="C3" s="101"/>
      <c r="D3" s="101"/>
      <c r="E3" s="101"/>
      <c r="F3" s="101"/>
      <c r="G3" s="101"/>
      <c r="H3" s="101"/>
      <c r="I3" s="101"/>
      <c r="J3" s="101"/>
      <c r="K3" s="45"/>
    </row>
    <row r="4" spans="1:11" x14ac:dyDescent="0.25">
      <c r="A4" s="45"/>
      <c r="B4" s="101"/>
      <c r="C4" s="101"/>
      <c r="D4" s="101"/>
      <c r="E4" s="101"/>
      <c r="F4" s="101"/>
      <c r="G4" s="101"/>
      <c r="H4" s="101"/>
      <c r="I4" s="101"/>
      <c r="J4" s="101"/>
      <c r="K4" s="45"/>
    </row>
    <row r="5" spans="1:11" ht="15.75" thickBot="1" x14ac:dyDescent="0.3">
      <c r="A5" s="45"/>
      <c r="B5" s="102"/>
      <c r="C5" s="102"/>
      <c r="D5" s="102"/>
      <c r="E5" s="102"/>
      <c r="F5" s="102"/>
      <c r="G5" s="102"/>
      <c r="H5" s="102"/>
      <c r="I5" s="102"/>
      <c r="J5" s="102"/>
      <c r="K5" s="45"/>
    </row>
    <row r="6" spans="1:11" ht="34.15" customHeight="1" thickBot="1" x14ac:dyDescent="0.3">
      <c r="A6" s="45"/>
      <c r="B6" s="89" t="s">
        <v>84</v>
      </c>
      <c r="C6" s="90"/>
      <c r="D6" s="90"/>
      <c r="E6" s="90"/>
      <c r="F6" s="90"/>
      <c r="G6" s="90"/>
      <c r="H6" s="90"/>
      <c r="I6" s="90"/>
      <c r="J6" s="91"/>
      <c r="K6" s="47"/>
    </row>
    <row r="7" spans="1:11" ht="15.75" thickBot="1" x14ac:dyDescent="0.3">
      <c r="A7" s="45"/>
      <c r="B7" s="48"/>
      <c r="C7" s="45"/>
      <c r="D7" s="45"/>
      <c r="E7" s="45"/>
      <c r="F7" s="45"/>
      <c r="G7" s="45"/>
      <c r="H7" s="45"/>
      <c r="I7" s="45"/>
      <c r="J7" s="49"/>
      <c r="K7" s="45"/>
    </row>
    <row r="8" spans="1:11" ht="16.5" thickBot="1" x14ac:dyDescent="0.3">
      <c r="A8" s="45"/>
      <c r="B8" s="48"/>
      <c r="C8" s="92" t="s">
        <v>85</v>
      </c>
      <c r="D8" s="93"/>
      <c r="E8" s="93"/>
      <c r="F8" s="93"/>
      <c r="G8" s="93"/>
      <c r="H8" s="93"/>
      <c r="I8" s="94"/>
      <c r="J8" s="50"/>
      <c r="K8" s="45"/>
    </row>
    <row r="9" spans="1:11" ht="16.5" thickBot="1" x14ac:dyDescent="0.3">
      <c r="A9" s="45"/>
      <c r="B9" s="48"/>
      <c r="C9" s="51"/>
      <c r="D9" s="51"/>
      <c r="E9" s="51"/>
      <c r="F9" s="51"/>
      <c r="G9" s="51"/>
      <c r="H9" s="51"/>
      <c r="I9" s="51"/>
      <c r="J9" s="49"/>
      <c r="K9" s="45"/>
    </row>
    <row r="10" spans="1:11" ht="16.5" thickBot="1" x14ac:dyDescent="0.3">
      <c r="A10" s="45"/>
      <c r="B10" s="48"/>
      <c r="C10" s="92" t="s">
        <v>86</v>
      </c>
      <c r="D10" s="93"/>
      <c r="E10" s="93"/>
      <c r="F10" s="93"/>
      <c r="G10" s="93"/>
      <c r="H10" s="93"/>
      <c r="I10" s="94"/>
      <c r="J10" s="50"/>
      <c r="K10" s="45"/>
    </row>
    <row r="11" spans="1:11" ht="16.5" thickBot="1" x14ac:dyDescent="0.3">
      <c r="A11" s="45"/>
      <c r="B11" s="48"/>
      <c r="C11" s="51"/>
      <c r="D11" s="51"/>
      <c r="E11" s="51"/>
      <c r="F11" s="51"/>
      <c r="G11" s="51"/>
      <c r="H11" s="51"/>
      <c r="I11" s="51"/>
      <c r="J11" s="49"/>
      <c r="K11" s="45"/>
    </row>
    <row r="12" spans="1:11" ht="16.5" thickBot="1" x14ac:dyDescent="0.3">
      <c r="A12" s="45"/>
      <c r="B12" s="48"/>
      <c r="C12" s="92" t="s">
        <v>87</v>
      </c>
      <c r="D12" s="93"/>
      <c r="E12" s="93"/>
      <c r="F12" s="93"/>
      <c r="G12" s="93"/>
      <c r="H12" s="93"/>
      <c r="I12" s="94"/>
      <c r="J12" s="50"/>
      <c r="K12" s="45"/>
    </row>
    <row r="13" spans="1:11" ht="15.75" x14ac:dyDescent="0.25">
      <c r="A13" s="45"/>
      <c r="B13" s="48"/>
      <c r="C13" s="51"/>
      <c r="D13" s="51"/>
      <c r="E13" s="51"/>
      <c r="F13" s="51"/>
      <c r="G13" s="51"/>
      <c r="H13" s="51"/>
      <c r="I13" s="51"/>
      <c r="J13" s="49"/>
      <c r="K13" s="45"/>
    </row>
    <row r="14" spans="1:11" ht="16.5" thickBot="1" x14ac:dyDescent="0.3">
      <c r="A14" s="45"/>
      <c r="B14" s="48"/>
      <c r="C14" s="63"/>
      <c r="D14" s="63"/>
      <c r="E14" s="63"/>
      <c r="F14" s="63"/>
      <c r="G14" s="63"/>
      <c r="H14" s="63"/>
      <c r="I14" s="63"/>
      <c r="J14" s="50"/>
      <c r="K14" s="45"/>
    </row>
    <row r="15" spans="1:11" ht="17.25" thickBot="1" x14ac:dyDescent="0.3">
      <c r="A15" s="45"/>
      <c r="B15" s="48"/>
      <c r="C15" s="95" t="s">
        <v>88</v>
      </c>
      <c r="D15" s="96"/>
      <c r="E15" s="96"/>
      <c r="F15" s="96"/>
      <c r="G15" s="96"/>
      <c r="H15" s="96"/>
      <c r="I15" s="97"/>
      <c r="J15" s="49"/>
      <c r="K15" s="45"/>
    </row>
    <row r="16" spans="1:11" ht="17.25" thickBot="1" x14ac:dyDescent="0.3">
      <c r="A16" s="52"/>
      <c r="B16" s="53"/>
      <c r="C16" s="54" t="s">
        <v>89</v>
      </c>
      <c r="D16" s="87" t="s">
        <v>90</v>
      </c>
      <c r="E16" s="88"/>
      <c r="F16" s="98" t="s">
        <v>91</v>
      </c>
      <c r="G16" s="99"/>
      <c r="H16" s="99"/>
      <c r="I16" s="100"/>
      <c r="J16" s="55"/>
      <c r="K16" s="52"/>
    </row>
    <row r="17" spans="1:11" ht="16.5" x14ac:dyDescent="0.25">
      <c r="A17" s="45"/>
      <c r="B17" s="48"/>
      <c r="C17" s="56">
        <v>1</v>
      </c>
      <c r="D17" s="115">
        <v>43647</v>
      </c>
      <c r="E17" s="116"/>
      <c r="F17" s="109" t="s">
        <v>92</v>
      </c>
      <c r="G17" s="110"/>
      <c r="H17" s="110"/>
      <c r="I17" s="111"/>
      <c r="J17" s="44"/>
      <c r="K17" s="45"/>
    </row>
    <row r="18" spans="1:11" ht="16.5" x14ac:dyDescent="0.25">
      <c r="A18" s="45"/>
      <c r="B18" s="48"/>
      <c r="C18" s="57">
        <v>2</v>
      </c>
      <c r="D18" s="117">
        <v>44006</v>
      </c>
      <c r="E18" s="118"/>
      <c r="F18" s="112" t="s">
        <v>93</v>
      </c>
      <c r="G18" s="113"/>
      <c r="H18" s="113"/>
      <c r="I18" s="114"/>
      <c r="J18" s="44"/>
      <c r="K18" s="45"/>
    </row>
    <row r="19" spans="1:11" ht="16.5" x14ac:dyDescent="0.25">
      <c r="A19" s="45"/>
      <c r="B19" s="48"/>
      <c r="C19" s="57">
        <v>3</v>
      </c>
      <c r="D19" s="117">
        <v>44105</v>
      </c>
      <c r="E19" s="118"/>
      <c r="F19" s="112" t="s">
        <v>94</v>
      </c>
      <c r="G19" s="113"/>
      <c r="H19" s="113"/>
      <c r="I19" s="114"/>
      <c r="J19" s="44"/>
      <c r="K19" s="45"/>
    </row>
    <row r="20" spans="1:11" ht="16.5" x14ac:dyDescent="0.25">
      <c r="A20" s="45"/>
      <c r="B20" s="48"/>
      <c r="C20" s="57">
        <v>4</v>
      </c>
      <c r="D20" s="119">
        <v>44479</v>
      </c>
      <c r="E20" s="120"/>
      <c r="F20" s="112" t="s">
        <v>95</v>
      </c>
      <c r="G20" s="113"/>
      <c r="H20" s="113"/>
      <c r="I20" s="114"/>
      <c r="J20" s="44"/>
      <c r="K20" s="45"/>
    </row>
    <row r="21" spans="1:11" ht="40.9" customHeight="1" thickBot="1" x14ac:dyDescent="0.3">
      <c r="A21" s="45"/>
      <c r="B21" s="48"/>
      <c r="C21" s="58">
        <v>5</v>
      </c>
      <c r="D21" s="121">
        <v>44750</v>
      </c>
      <c r="E21" s="122"/>
      <c r="F21" s="84" t="s">
        <v>96</v>
      </c>
      <c r="G21" s="85"/>
      <c r="H21" s="85"/>
      <c r="I21" s="86"/>
      <c r="J21" s="44"/>
      <c r="K21" s="45"/>
    </row>
    <row r="22" spans="1:11" x14ac:dyDescent="0.25">
      <c r="A22" s="45"/>
      <c r="B22" s="48"/>
      <c r="C22" s="45"/>
      <c r="D22" s="45"/>
      <c r="E22" s="45"/>
      <c r="F22" s="45"/>
      <c r="G22" s="45"/>
      <c r="H22" s="45"/>
      <c r="I22" s="45"/>
      <c r="J22" s="49"/>
      <c r="K22" s="45"/>
    </row>
    <row r="23" spans="1:11" ht="15.75" thickBot="1" x14ac:dyDescent="0.3">
      <c r="A23" s="45"/>
      <c r="B23" s="48"/>
      <c r="C23" s="45"/>
      <c r="D23" s="45"/>
      <c r="E23" s="45"/>
      <c r="F23" s="45"/>
      <c r="G23" s="45"/>
      <c r="H23" s="45"/>
      <c r="I23" s="45"/>
      <c r="J23" s="49"/>
      <c r="K23" s="45"/>
    </row>
    <row r="24" spans="1:11" ht="15.75" thickBot="1" x14ac:dyDescent="0.3">
      <c r="A24" s="45"/>
      <c r="B24" s="48"/>
      <c r="C24" s="106" t="s">
        <v>97</v>
      </c>
      <c r="D24" s="107"/>
      <c r="E24" s="108"/>
      <c r="F24" s="106" t="s">
        <v>98</v>
      </c>
      <c r="G24" s="108"/>
      <c r="H24" s="106" t="s">
        <v>99</v>
      </c>
      <c r="I24" s="108"/>
      <c r="J24" s="44"/>
      <c r="K24" s="45"/>
    </row>
    <row r="25" spans="1:11" ht="79.900000000000006" customHeight="1" thickBot="1" x14ac:dyDescent="0.3">
      <c r="A25" s="45"/>
      <c r="B25" s="48"/>
      <c r="C25" s="103" t="s">
        <v>100</v>
      </c>
      <c r="D25" s="104"/>
      <c r="E25" s="105"/>
      <c r="F25" s="103" t="s">
        <v>101</v>
      </c>
      <c r="G25" s="105"/>
      <c r="H25" s="103" t="s">
        <v>102</v>
      </c>
      <c r="I25" s="105"/>
      <c r="J25" s="59"/>
      <c r="K25" s="45"/>
    </row>
    <row r="26" spans="1:11" x14ac:dyDescent="0.25">
      <c r="A26" s="45"/>
      <c r="B26" s="48"/>
      <c r="C26" s="45"/>
      <c r="D26" s="45"/>
      <c r="E26" s="45"/>
      <c r="F26" s="45"/>
      <c r="G26" s="45"/>
      <c r="H26" s="45"/>
      <c r="I26" s="45"/>
      <c r="J26" s="49"/>
      <c r="K26" s="45"/>
    </row>
    <row r="27" spans="1:11" ht="15.75" thickBot="1" x14ac:dyDescent="0.3">
      <c r="A27" s="45"/>
      <c r="B27" s="60"/>
      <c r="C27" s="61"/>
      <c r="D27" s="61"/>
      <c r="E27" s="61"/>
      <c r="F27" s="61"/>
      <c r="G27" s="61"/>
      <c r="H27" s="61"/>
      <c r="I27" s="61"/>
      <c r="J27" s="62"/>
      <c r="K27" s="45"/>
    </row>
  </sheetData>
  <mergeCells count="24">
    <mergeCell ref="B1:J5"/>
    <mergeCell ref="C25:E25"/>
    <mergeCell ref="F25:G25"/>
    <mergeCell ref="H25:I25"/>
    <mergeCell ref="C24:E24"/>
    <mergeCell ref="F17:I17"/>
    <mergeCell ref="F18:I18"/>
    <mergeCell ref="D17:E17"/>
    <mergeCell ref="F24:G24"/>
    <mergeCell ref="H24:I24"/>
    <mergeCell ref="F19:I19"/>
    <mergeCell ref="D18:E18"/>
    <mergeCell ref="D19:E19"/>
    <mergeCell ref="D20:E20"/>
    <mergeCell ref="D21:E21"/>
    <mergeCell ref="F20:I20"/>
    <mergeCell ref="F21:I21"/>
    <mergeCell ref="D16:E16"/>
    <mergeCell ref="B6:J6"/>
    <mergeCell ref="C8:I8"/>
    <mergeCell ref="C10:I10"/>
    <mergeCell ref="C12:I12"/>
    <mergeCell ref="C15:I15"/>
    <mergeCell ref="F16:I16"/>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topLeftCell="A18" zoomScale="112" zoomScaleNormal="112" workbookViewId="0">
      <selection sqref="A1:B1"/>
    </sheetView>
  </sheetViews>
  <sheetFormatPr baseColWidth="10" defaultColWidth="11.42578125" defaultRowHeight="15" x14ac:dyDescent="0.25"/>
  <cols>
    <col min="2" max="2" width="107.7109375" customWidth="1"/>
  </cols>
  <sheetData>
    <row r="1" spans="1:3" x14ac:dyDescent="0.25">
      <c r="A1" s="123"/>
      <c r="B1" s="123"/>
      <c r="C1" s="12"/>
    </row>
    <row r="2" spans="1:3" ht="15.75" x14ac:dyDescent="0.25">
      <c r="A2" s="12"/>
      <c r="B2" s="13" t="s">
        <v>103</v>
      </c>
      <c r="C2" s="12"/>
    </row>
    <row r="3" spans="1:3" x14ac:dyDescent="0.25">
      <c r="A3" s="123"/>
      <c r="B3" s="10" t="s">
        <v>104</v>
      </c>
      <c r="C3" s="123"/>
    </row>
    <row r="4" spans="1:3" ht="40.5" x14ac:dyDescent="0.25">
      <c r="A4" s="123"/>
      <c r="B4" s="15" t="s">
        <v>105</v>
      </c>
      <c r="C4" s="123"/>
    </row>
    <row r="5" spans="1:3" ht="36" customHeight="1" x14ac:dyDescent="0.25">
      <c r="A5" s="123"/>
      <c r="B5" s="15" t="s">
        <v>106</v>
      </c>
      <c r="C5" s="123"/>
    </row>
    <row r="6" spans="1:3" x14ac:dyDescent="0.25">
      <c r="A6" s="123"/>
      <c r="B6" s="15" t="s">
        <v>107</v>
      </c>
      <c r="C6" s="123"/>
    </row>
    <row r="7" spans="1:3" ht="3.75" customHeight="1" x14ac:dyDescent="0.25">
      <c r="A7" s="123"/>
      <c r="B7" s="123"/>
      <c r="C7" s="12"/>
    </row>
    <row r="8" spans="1:3" ht="15.75" x14ac:dyDescent="0.25">
      <c r="A8" s="12"/>
      <c r="B8" s="13" t="s">
        <v>108</v>
      </c>
      <c r="C8" s="12"/>
    </row>
    <row r="9" spans="1:3" x14ac:dyDescent="0.25">
      <c r="A9" s="123"/>
      <c r="B9" s="16" t="s">
        <v>109</v>
      </c>
      <c r="C9" s="123"/>
    </row>
    <row r="10" spans="1:3" ht="15.75" x14ac:dyDescent="0.25">
      <c r="A10" s="123"/>
      <c r="B10" s="14" t="s">
        <v>110</v>
      </c>
      <c r="C10" s="123"/>
    </row>
    <row r="11" spans="1:3" ht="27" x14ac:dyDescent="0.25">
      <c r="A11" s="123"/>
      <c r="B11" s="17" t="s">
        <v>111</v>
      </c>
      <c r="C11" s="123"/>
    </row>
    <row r="12" spans="1:3" ht="27" x14ac:dyDescent="0.25">
      <c r="A12" s="123"/>
      <c r="B12" s="16" t="s">
        <v>112</v>
      </c>
      <c r="C12" s="123"/>
    </row>
    <row r="13" spans="1:3" x14ac:dyDescent="0.25">
      <c r="A13" s="123"/>
      <c r="B13" s="16" t="s">
        <v>113</v>
      </c>
      <c r="C13" s="123"/>
    </row>
    <row r="14" spans="1:3" ht="27" x14ac:dyDescent="0.25">
      <c r="A14" s="123"/>
      <c r="B14" s="17" t="s">
        <v>114</v>
      </c>
      <c r="C14" s="123"/>
    </row>
    <row r="15" spans="1:3" x14ac:dyDescent="0.25">
      <c r="A15" s="123"/>
      <c r="B15" s="17" t="s">
        <v>115</v>
      </c>
      <c r="C15" s="123"/>
    </row>
    <row r="16" spans="1:3" x14ac:dyDescent="0.25">
      <c r="A16" s="123"/>
      <c r="B16" s="16" t="s">
        <v>116</v>
      </c>
      <c r="C16" s="123"/>
    </row>
    <row r="17" spans="1:3" x14ac:dyDescent="0.25">
      <c r="A17" s="123"/>
      <c r="B17" s="16" t="s">
        <v>117</v>
      </c>
      <c r="C17" s="123"/>
    </row>
    <row r="18" spans="1:3" ht="24" customHeight="1" x14ac:dyDescent="0.25">
      <c r="A18" s="123"/>
      <c r="B18" s="16" t="s">
        <v>118</v>
      </c>
      <c r="C18" s="123"/>
    </row>
    <row r="19" spans="1:3" ht="23.25" customHeight="1" x14ac:dyDescent="0.25">
      <c r="A19" s="123"/>
      <c r="B19" s="16" t="s">
        <v>119</v>
      </c>
      <c r="C19" s="123"/>
    </row>
    <row r="20" spans="1:3" ht="15.75" x14ac:dyDescent="0.25">
      <c r="A20" s="123"/>
      <c r="B20" s="14" t="s">
        <v>120</v>
      </c>
      <c r="C20" s="123"/>
    </row>
    <row r="21" spans="1:3" x14ac:dyDescent="0.25">
      <c r="A21" s="123"/>
      <c r="B21" s="16" t="s">
        <v>121</v>
      </c>
      <c r="C21" s="123"/>
    </row>
    <row r="22" spans="1:3" x14ac:dyDescent="0.25">
      <c r="A22" s="123"/>
      <c r="B22" s="16" t="s">
        <v>122</v>
      </c>
      <c r="C22" s="123"/>
    </row>
    <row r="23" spans="1:3" x14ac:dyDescent="0.25">
      <c r="A23" s="123"/>
      <c r="B23" s="16" t="s">
        <v>123</v>
      </c>
      <c r="C23" s="123"/>
    </row>
    <row r="24" spans="1:3" x14ac:dyDescent="0.25">
      <c r="A24" s="123"/>
      <c r="B24" s="16" t="s">
        <v>124</v>
      </c>
      <c r="C24" s="123"/>
    </row>
    <row r="25" spans="1:3" ht="15.75" x14ac:dyDescent="0.25">
      <c r="A25" s="123"/>
      <c r="B25" s="14" t="s">
        <v>125</v>
      </c>
      <c r="C25" s="123"/>
    </row>
    <row r="26" spans="1:3" x14ac:dyDescent="0.25">
      <c r="A26" s="123"/>
      <c r="B26" s="16" t="s">
        <v>126</v>
      </c>
      <c r="C26" s="123"/>
    </row>
    <row r="27" spans="1:3" ht="27" x14ac:dyDescent="0.25">
      <c r="A27" s="123"/>
      <c r="B27" s="16" t="s">
        <v>127</v>
      </c>
      <c r="C27" s="123"/>
    </row>
    <row r="28" spans="1:3" ht="27" x14ac:dyDescent="0.25">
      <c r="A28" s="123"/>
      <c r="B28" s="16" t="s">
        <v>128</v>
      </c>
      <c r="C28" s="123"/>
    </row>
    <row r="29" spans="1:3" ht="27" x14ac:dyDescent="0.25">
      <c r="A29" s="123"/>
      <c r="B29" s="17" t="s">
        <v>129</v>
      </c>
      <c r="C29" s="123"/>
    </row>
    <row r="30" spans="1:3" ht="44.25" customHeight="1" x14ac:dyDescent="0.25">
      <c r="A30" s="123"/>
      <c r="B30" s="16" t="s">
        <v>130</v>
      </c>
      <c r="C30" s="123"/>
    </row>
    <row r="31" spans="1:3" ht="29.25" customHeight="1" x14ac:dyDescent="0.25">
      <c r="A31" s="123"/>
      <c r="B31" s="16" t="s">
        <v>131</v>
      </c>
      <c r="C31" s="123"/>
    </row>
    <row r="32" spans="1:3" ht="32.25" customHeight="1" x14ac:dyDescent="0.25">
      <c r="A32" s="123"/>
      <c r="B32" s="16" t="s">
        <v>132</v>
      </c>
      <c r="C32" s="123"/>
    </row>
    <row r="33" spans="1:3" ht="28.5" customHeight="1" x14ac:dyDescent="0.25">
      <c r="A33" s="123"/>
      <c r="B33" s="16" t="s">
        <v>133</v>
      </c>
      <c r="C33" s="123"/>
    </row>
    <row r="34" spans="1:3" ht="15.75" x14ac:dyDescent="0.25">
      <c r="A34" s="123"/>
      <c r="B34" s="14" t="s">
        <v>134</v>
      </c>
      <c r="C34" s="123"/>
    </row>
    <row r="35" spans="1:3" ht="23.25" customHeight="1" x14ac:dyDescent="0.25">
      <c r="A35" s="123"/>
      <c r="B35" s="16" t="s">
        <v>135</v>
      </c>
      <c r="C35" s="123"/>
    </row>
    <row r="36" spans="1:3" ht="24" customHeight="1" x14ac:dyDescent="0.25">
      <c r="A36" s="123"/>
      <c r="B36" s="16" t="s">
        <v>136</v>
      </c>
      <c r="C36" s="123"/>
    </row>
    <row r="37" spans="1:3" x14ac:dyDescent="0.25">
      <c r="A37" s="123"/>
      <c r="B37" s="16" t="s">
        <v>137</v>
      </c>
      <c r="C37" s="123"/>
    </row>
    <row r="38" spans="1:3" ht="25.5" customHeight="1" x14ac:dyDescent="0.25">
      <c r="A38" s="123"/>
      <c r="B38" s="16" t="s">
        <v>138</v>
      </c>
      <c r="C38" s="123"/>
    </row>
    <row r="39" spans="1:3" x14ac:dyDescent="0.25">
      <c r="A39" s="123"/>
      <c r="B39" s="16" t="s">
        <v>139</v>
      </c>
      <c r="C39" s="123"/>
    </row>
    <row r="40" spans="1:3" ht="24.75" customHeight="1" x14ac:dyDescent="0.25">
      <c r="A40" s="123"/>
      <c r="B40" s="16" t="s">
        <v>140</v>
      </c>
      <c r="C40" s="123"/>
    </row>
    <row r="41" spans="1:3" ht="15.75" x14ac:dyDescent="0.25">
      <c r="A41" s="12"/>
      <c r="B41" s="13" t="s">
        <v>141</v>
      </c>
      <c r="C41" s="12"/>
    </row>
    <row r="42" spans="1:3" ht="27" x14ac:dyDescent="0.25">
      <c r="A42" s="123"/>
      <c r="B42" s="16" t="s">
        <v>142</v>
      </c>
      <c r="C42" s="123"/>
    </row>
    <row r="43" spans="1:3" ht="27" x14ac:dyDescent="0.25">
      <c r="A43" s="123"/>
      <c r="B43" s="16" t="s">
        <v>143</v>
      </c>
      <c r="C43" s="123"/>
    </row>
    <row r="44" spans="1:3" ht="15.75" x14ac:dyDescent="0.25">
      <c r="A44" s="12"/>
      <c r="B44" s="13" t="s">
        <v>144</v>
      </c>
      <c r="C44" s="12"/>
    </row>
    <row r="45" spans="1:3" ht="27" x14ac:dyDescent="0.25">
      <c r="A45" s="12"/>
      <c r="B45" s="16" t="s">
        <v>145</v>
      </c>
      <c r="C45" s="12"/>
    </row>
    <row r="46" spans="1:3" x14ac:dyDescent="0.25">
      <c r="A46" s="123"/>
      <c r="B46" s="123"/>
      <c r="C46" s="12"/>
    </row>
    <row r="47" spans="1:3" x14ac:dyDescent="0.25">
      <c r="A47" s="123"/>
      <c r="B47" s="123"/>
      <c r="C47" s="12"/>
    </row>
    <row r="48" spans="1:3" x14ac:dyDescent="0.25">
      <c r="A48" s="123"/>
      <c r="B48" s="123"/>
      <c r="C48" s="12"/>
    </row>
    <row r="49" spans="1:3" x14ac:dyDescent="0.25">
      <c r="A49" s="123"/>
      <c r="B49" s="123"/>
      <c r="C49" s="12"/>
    </row>
    <row r="50" spans="1:3" x14ac:dyDescent="0.25">
      <c r="A50" s="123"/>
      <c r="B50" s="123"/>
      <c r="C50" s="12"/>
    </row>
    <row r="51" spans="1:3" x14ac:dyDescent="0.25">
      <c r="A51" s="123"/>
      <c r="B51" s="123"/>
      <c r="C51" s="12"/>
    </row>
    <row r="52" spans="1:3" x14ac:dyDescent="0.25">
      <c r="A52" s="123"/>
      <c r="B52" s="123"/>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4"/>
  <sheetViews>
    <sheetView tabSelected="1" zoomScaleNormal="100" workbookViewId="0">
      <pane ySplit="6" topLeftCell="A48" activePane="bottomLeft" state="frozen"/>
      <selection pane="bottomLeft" activeCell="D62" sqref="D62"/>
    </sheetView>
  </sheetViews>
  <sheetFormatPr baseColWidth="10" defaultColWidth="11.5703125" defaultRowHeight="16.5" x14ac:dyDescent="0.25"/>
  <cols>
    <col min="1" max="1" width="17.42578125" style="37" customWidth="1"/>
    <col min="2" max="2" width="51" style="83" customWidth="1"/>
    <col min="3" max="3" width="20.140625" style="37" customWidth="1"/>
    <col min="4" max="4" width="51.42578125" style="83" customWidth="1"/>
    <col min="5" max="5" width="45.85546875" style="83" customWidth="1"/>
    <col min="6" max="7" width="11.5703125" style="38" customWidth="1"/>
    <col min="8" max="8" width="14.140625" style="38" customWidth="1"/>
    <col min="9" max="9" width="16" style="38" customWidth="1"/>
    <col min="10" max="10" width="25.5703125" style="37" customWidth="1"/>
    <col min="11" max="11" width="14.85546875" style="38" customWidth="1"/>
    <col min="12" max="12" width="17" style="37" customWidth="1"/>
    <col min="13" max="13" width="19.42578125" style="37" customWidth="1"/>
    <col min="14" max="14" width="14" style="37" customWidth="1"/>
    <col min="15" max="15" width="11.5703125" style="37"/>
    <col min="16" max="16" width="12.7109375" style="37" customWidth="1"/>
    <col min="17" max="17" width="14.5703125" style="37" customWidth="1"/>
    <col min="18" max="18" width="11.5703125" style="37"/>
    <col min="19" max="19" width="13.5703125" style="37" customWidth="1"/>
    <col min="20" max="20" width="15.28515625" style="37" customWidth="1"/>
    <col min="21" max="21" width="12.7109375" style="37" customWidth="1"/>
    <col min="22" max="22" width="46.28515625" style="38" customWidth="1"/>
    <col min="23" max="24" width="11.5703125" style="38"/>
    <col min="25" max="25" width="12.7109375" style="38" customWidth="1"/>
    <col min="26" max="26" width="11.5703125" style="38"/>
    <col min="27" max="27" width="13.5703125" style="38" customWidth="1"/>
    <col min="28" max="28" width="12.85546875" style="38" customWidth="1"/>
    <col min="29" max="16384" width="11.5703125" style="38"/>
  </cols>
  <sheetData>
    <row r="1" spans="1:28" s="21" customFormat="1" ht="18.600000000000001" customHeight="1" thickBot="1" x14ac:dyDescent="0.3">
      <c r="A1" s="75"/>
      <c r="B1" s="144" t="s">
        <v>146</v>
      </c>
      <c r="C1" s="145"/>
      <c r="D1" s="145"/>
      <c r="E1" s="145"/>
      <c r="F1" s="145"/>
      <c r="G1" s="145"/>
      <c r="H1" s="145"/>
      <c r="I1" s="145"/>
      <c r="J1" s="145"/>
      <c r="K1" s="145"/>
      <c r="L1" s="145"/>
      <c r="M1" s="145"/>
      <c r="N1" s="145"/>
      <c r="O1" s="145"/>
      <c r="P1" s="145"/>
      <c r="Q1" s="145"/>
      <c r="R1" s="145"/>
      <c r="S1" s="145"/>
      <c r="T1" s="145"/>
      <c r="U1" s="145"/>
      <c r="V1" s="145"/>
      <c r="W1" s="145"/>
      <c r="X1" s="145"/>
      <c r="Y1" s="146"/>
      <c r="Z1" s="150" t="s">
        <v>147</v>
      </c>
      <c r="AA1" s="151"/>
      <c r="AB1" s="152"/>
    </row>
    <row r="2" spans="1:28" s="21" customFormat="1" ht="15" customHeight="1" thickBot="1" x14ac:dyDescent="0.3">
      <c r="A2" s="76"/>
      <c r="B2" s="147" t="s">
        <v>148</v>
      </c>
      <c r="C2" s="148"/>
      <c r="D2" s="148"/>
      <c r="E2" s="148"/>
      <c r="F2" s="148"/>
      <c r="G2" s="148"/>
      <c r="H2" s="148"/>
      <c r="I2" s="148"/>
      <c r="J2" s="148"/>
      <c r="K2" s="148"/>
      <c r="L2" s="148"/>
      <c r="M2" s="148"/>
      <c r="N2" s="148"/>
      <c r="O2" s="148"/>
      <c r="P2" s="148"/>
      <c r="Q2" s="148"/>
      <c r="R2" s="148"/>
      <c r="S2" s="148"/>
      <c r="T2" s="148"/>
      <c r="U2" s="148"/>
      <c r="V2" s="148"/>
      <c r="W2" s="148"/>
      <c r="X2" s="148"/>
      <c r="Y2" s="149"/>
      <c r="Z2" s="153" t="s">
        <v>149</v>
      </c>
      <c r="AA2" s="154"/>
      <c r="AB2" s="155"/>
    </row>
    <row r="3" spans="1:28" s="21" customFormat="1" ht="15" customHeight="1" thickBot="1" x14ac:dyDescent="0.3">
      <c r="A3" s="76"/>
      <c r="B3" s="147" t="s">
        <v>84</v>
      </c>
      <c r="C3" s="148"/>
      <c r="D3" s="148"/>
      <c r="E3" s="148"/>
      <c r="F3" s="148"/>
      <c r="G3" s="148"/>
      <c r="H3" s="148"/>
      <c r="I3" s="148"/>
      <c r="J3" s="148"/>
      <c r="K3" s="148"/>
      <c r="L3" s="148"/>
      <c r="M3" s="148"/>
      <c r="N3" s="148"/>
      <c r="O3" s="148"/>
      <c r="P3" s="148"/>
      <c r="Q3" s="148"/>
      <c r="R3" s="148"/>
      <c r="S3" s="148"/>
      <c r="T3" s="148"/>
      <c r="U3" s="148"/>
      <c r="V3" s="148"/>
      <c r="W3" s="148"/>
      <c r="X3" s="148"/>
      <c r="Y3" s="149"/>
      <c r="Z3" s="150" t="s">
        <v>150</v>
      </c>
      <c r="AA3" s="151"/>
      <c r="AB3" s="152"/>
    </row>
    <row r="4" spans="1:28" s="74" customFormat="1" ht="15" customHeight="1" thickTop="1" thickBot="1" x14ac:dyDescent="0.3">
      <c r="A4" s="22" t="s">
        <v>151</v>
      </c>
      <c r="B4" s="165" t="s">
        <v>152</v>
      </c>
      <c r="C4" s="157"/>
      <c r="D4" s="157"/>
      <c r="E4" s="157"/>
      <c r="F4" s="157"/>
      <c r="G4" s="157"/>
      <c r="H4" s="157"/>
      <c r="I4" s="158"/>
      <c r="J4" s="156" t="s">
        <v>153</v>
      </c>
      <c r="K4" s="157"/>
      <c r="L4" s="157"/>
      <c r="M4" s="158"/>
      <c r="N4" s="162" t="s">
        <v>154</v>
      </c>
      <c r="O4" s="163"/>
      <c r="P4" s="163"/>
      <c r="Q4" s="163"/>
      <c r="R4" s="163"/>
      <c r="S4" s="163"/>
      <c r="T4" s="163"/>
      <c r="U4" s="163"/>
      <c r="V4" s="164"/>
      <c r="W4" s="156" t="s">
        <v>155</v>
      </c>
      <c r="X4" s="157"/>
      <c r="Y4" s="157"/>
      <c r="Z4" s="157"/>
      <c r="AA4" s="157"/>
      <c r="AB4" s="158"/>
    </row>
    <row r="5" spans="1:28" s="74" customFormat="1" ht="18.600000000000001" customHeight="1" thickTop="1" thickBot="1" x14ac:dyDescent="0.3">
      <c r="A5" s="23">
        <v>44740</v>
      </c>
      <c r="B5" s="166"/>
      <c r="C5" s="160"/>
      <c r="D5" s="160"/>
      <c r="E5" s="160"/>
      <c r="F5" s="160"/>
      <c r="G5" s="160"/>
      <c r="H5" s="160"/>
      <c r="I5" s="161"/>
      <c r="J5" s="159"/>
      <c r="K5" s="160"/>
      <c r="L5" s="160"/>
      <c r="M5" s="161"/>
      <c r="N5" s="162" t="s">
        <v>156</v>
      </c>
      <c r="O5" s="163"/>
      <c r="P5" s="163"/>
      <c r="Q5" s="163"/>
      <c r="R5" s="163"/>
      <c r="S5" s="163"/>
      <c r="T5" s="163"/>
      <c r="U5" s="163"/>
      <c r="V5" s="164"/>
      <c r="W5" s="159"/>
      <c r="X5" s="160"/>
      <c r="Y5" s="160"/>
      <c r="Z5" s="160"/>
      <c r="AA5" s="160"/>
      <c r="AB5" s="161"/>
    </row>
    <row r="6" spans="1:28" s="73" customFormat="1" ht="37.9" customHeight="1" x14ac:dyDescent="0.25">
      <c r="A6" s="24" t="s">
        <v>157</v>
      </c>
      <c r="B6" s="24" t="s">
        <v>158</v>
      </c>
      <c r="C6" s="24" t="s">
        <v>159</v>
      </c>
      <c r="D6" s="25" t="s">
        <v>160</v>
      </c>
      <c r="E6" s="26" t="s">
        <v>161</v>
      </c>
      <c r="F6" s="24" t="s">
        <v>162</v>
      </c>
      <c r="G6" s="24" t="s">
        <v>163</v>
      </c>
      <c r="H6" s="24" t="s">
        <v>3</v>
      </c>
      <c r="I6" s="27" t="s">
        <v>164</v>
      </c>
      <c r="J6" s="26" t="s">
        <v>165</v>
      </c>
      <c r="K6" s="24" t="s">
        <v>166</v>
      </c>
      <c r="L6" s="24" t="s">
        <v>14</v>
      </c>
      <c r="M6" s="27" t="s">
        <v>167</v>
      </c>
      <c r="N6" s="26" t="s">
        <v>16</v>
      </c>
      <c r="O6" s="24" t="s">
        <v>18</v>
      </c>
      <c r="P6" s="24" t="s">
        <v>168</v>
      </c>
      <c r="Q6" s="24" t="s">
        <v>17</v>
      </c>
      <c r="R6" s="24" t="s">
        <v>19</v>
      </c>
      <c r="S6" s="24" t="s">
        <v>169</v>
      </c>
      <c r="T6" s="24" t="s">
        <v>170</v>
      </c>
      <c r="U6" s="24" t="s">
        <v>171</v>
      </c>
      <c r="V6" s="27" t="s">
        <v>172</v>
      </c>
      <c r="W6" s="26" t="s">
        <v>173</v>
      </c>
      <c r="X6" s="24" t="s">
        <v>174</v>
      </c>
      <c r="Y6" s="24" t="s">
        <v>175</v>
      </c>
      <c r="Z6" s="24" t="s">
        <v>176</v>
      </c>
      <c r="AA6" s="24" t="s">
        <v>177</v>
      </c>
      <c r="AB6" s="27" t="s">
        <v>178</v>
      </c>
    </row>
    <row r="7" spans="1:28" s="32" customFormat="1" ht="99" customHeight="1" x14ac:dyDescent="0.25">
      <c r="A7" s="135" t="s">
        <v>179</v>
      </c>
      <c r="B7" s="132" t="s">
        <v>180</v>
      </c>
      <c r="C7" s="43" t="s">
        <v>181</v>
      </c>
      <c r="D7" s="134" t="s">
        <v>182</v>
      </c>
      <c r="E7" s="139" t="s">
        <v>183</v>
      </c>
      <c r="F7" s="140" t="s">
        <v>2</v>
      </c>
      <c r="G7" s="140" t="s">
        <v>83</v>
      </c>
      <c r="H7" s="140" t="s">
        <v>56</v>
      </c>
      <c r="I7" s="141" t="s">
        <v>184</v>
      </c>
      <c r="J7" s="28" t="s">
        <v>9</v>
      </c>
      <c r="K7" s="29" t="s">
        <v>67</v>
      </c>
      <c r="L7" s="65" t="s">
        <v>35</v>
      </c>
      <c r="M7" s="66" t="s">
        <v>59</v>
      </c>
      <c r="N7" s="28" t="s">
        <v>60</v>
      </c>
      <c r="O7" s="41" t="s">
        <v>51</v>
      </c>
      <c r="P7" s="20" t="str">
        <f>IFERROR(IF(S7="","",IF(S7&lt;=10,"Bajo",IF(S7&lt;=15,"Moderado",IF(S7&gt;15,"Alto","")))),"")</f>
        <v>Moderado</v>
      </c>
      <c r="Q7" s="20">
        <f>IFERROR(VLOOKUP(N7,LISTAS!$Q$2:$R$4,2,0),"")</f>
        <v>5</v>
      </c>
      <c r="R7" s="20">
        <f>IFERROR(VLOOKUP(O7,LISTAS!$S$2:$T$4,2,0),"")</f>
        <v>3</v>
      </c>
      <c r="S7" s="20">
        <f>IFERROR(Q7*R7,"")</f>
        <v>15</v>
      </c>
      <c r="T7" s="20" t="str">
        <f>IFERROR(IF(S7="","",IF(S7&lt;=10,"Tolerable",IF(S7&lt;=15,"Potencialmente no tolerable",IF(S7&gt;15,"No tolerable","")))),"")</f>
        <v>Potencialmente no tolerable</v>
      </c>
      <c r="U7" s="20" t="str">
        <f>IFERROR(IF(T7="","",IF(T7="Tolerable","No",IF(T7="Potencialmente no tolerable","No",IF(T7="No tolerable","Si","")))),"")</f>
        <v>No</v>
      </c>
      <c r="V7" s="30" t="s">
        <v>185</v>
      </c>
      <c r="W7" s="31"/>
      <c r="X7" s="29"/>
      <c r="Y7" s="29"/>
      <c r="Z7" s="29"/>
      <c r="AA7" s="29"/>
      <c r="AB7" s="30"/>
    </row>
    <row r="8" spans="1:28" s="32" customFormat="1" ht="56.45" customHeight="1" x14ac:dyDescent="0.25">
      <c r="A8" s="136"/>
      <c r="B8" s="133"/>
      <c r="C8" s="43" t="s">
        <v>181</v>
      </c>
      <c r="D8" s="124"/>
      <c r="E8" s="124"/>
      <c r="F8" s="125"/>
      <c r="G8" s="125"/>
      <c r="H8" s="125"/>
      <c r="I8" s="142"/>
      <c r="J8" s="33" t="s">
        <v>10</v>
      </c>
      <c r="K8" s="34" t="s">
        <v>31</v>
      </c>
      <c r="L8" s="67" t="s">
        <v>35</v>
      </c>
      <c r="M8" s="68" t="s">
        <v>68</v>
      </c>
      <c r="N8" s="33" t="s">
        <v>60</v>
      </c>
      <c r="O8" s="40" t="s">
        <v>38</v>
      </c>
      <c r="P8" s="20" t="str">
        <f t="shared" ref="P8:P48" si="0">IFERROR(IF(S8="","",IF(S8&lt;=10,"Bajo",IF(S8&lt;=15,"Moderado",IF(S8&gt;15,"Alto","")))),"")</f>
        <v>Bajo</v>
      </c>
      <c r="Q8" s="20">
        <f>IFERROR(VLOOKUP(N8,LISTAS!$Q$2:$R$4,2,0),"")</f>
        <v>5</v>
      </c>
      <c r="R8" s="20">
        <f>IFERROR(VLOOKUP(O8,LISTAS!$S$2:$T$4,2,0),"")</f>
        <v>1</v>
      </c>
      <c r="S8" s="20">
        <f t="shared" ref="S8:S48" si="1">IFERROR(Q8*R8,"")</f>
        <v>5</v>
      </c>
      <c r="T8" s="20" t="str">
        <f t="shared" ref="T8:T48" si="2">IFERROR(IF(S8="","",IF(S8&lt;=10,"Tolerable",IF(S8&lt;=15,"Potencialmente no tolerable",IF(S8&gt;15,"No tolerable","")))),"")</f>
        <v>Tolerable</v>
      </c>
      <c r="U8" s="20" t="str">
        <f t="shared" ref="U8:U48" si="3">IFERROR(IF(T8="","",IF(T8="Tolerable","No",IF(T8="Potencialmente no tolerable","No",IF(T8="No tolerable","Si","")))),"")</f>
        <v>No</v>
      </c>
      <c r="V8" s="35" t="s">
        <v>186</v>
      </c>
      <c r="W8" s="36"/>
      <c r="X8" s="34"/>
      <c r="Y8" s="34"/>
      <c r="Z8" s="34"/>
      <c r="AA8" s="34"/>
      <c r="AB8" s="35"/>
    </row>
    <row r="9" spans="1:28" s="32" customFormat="1" ht="27" x14ac:dyDescent="0.25">
      <c r="A9" s="136"/>
      <c r="B9" s="133"/>
      <c r="C9" s="43" t="s">
        <v>181</v>
      </c>
      <c r="D9" s="124"/>
      <c r="E9" s="124"/>
      <c r="F9" s="125"/>
      <c r="G9" s="125"/>
      <c r="H9" s="125"/>
      <c r="I9" s="142"/>
      <c r="J9" s="33" t="s">
        <v>11</v>
      </c>
      <c r="K9" s="34" t="s">
        <v>32</v>
      </c>
      <c r="L9" s="69" t="s">
        <v>48</v>
      </c>
      <c r="M9" s="68" t="s">
        <v>73</v>
      </c>
      <c r="N9" s="33" t="s">
        <v>60</v>
      </c>
      <c r="O9" s="40" t="s">
        <v>38</v>
      </c>
      <c r="P9" s="20" t="str">
        <f t="shared" si="0"/>
        <v>Bajo</v>
      </c>
      <c r="Q9" s="20">
        <f>IFERROR(VLOOKUP(N9,LISTAS!$Q$2:$R$4,2,0),"")</f>
        <v>5</v>
      </c>
      <c r="R9" s="20">
        <f>IFERROR(VLOOKUP(O9,LISTAS!$S$2:$T$4,2,0),"")</f>
        <v>1</v>
      </c>
      <c r="S9" s="20">
        <f t="shared" si="1"/>
        <v>5</v>
      </c>
      <c r="T9" s="20" t="str">
        <f t="shared" si="2"/>
        <v>Tolerable</v>
      </c>
      <c r="U9" s="20" t="str">
        <f t="shared" si="3"/>
        <v>No</v>
      </c>
      <c r="V9" s="35" t="s">
        <v>187</v>
      </c>
      <c r="W9" s="36"/>
      <c r="X9" s="34"/>
      <c r="Y9" s="34"/>
      <c r="Z9" s="34"/>
      <c r="AA9" s="34"/>
      <c r="AB9" s="35"/>
    </row>
    <row r="10" spans="1:28" s="32" customFormat="1" ht="40.5" x14ac:dyDescent="0.25">
      <c r="A10" s="136"/>
      <c r="B10" s="133"/>
      <c r="C10" s="43" t="s">
        <v>181</v>
      </c>
      <c r="D10" s="124"/>
      <c r="E10" s="124"/>
      <c r="F10" s="125"/>
      <c r="G10" s="125"/>
      <c r="H10" s="125"/>
      <c r="I10" s="142"/>
      <c r="J10" s="33" t="s">
        <v>9</v>
      </c>
      <c r="K10" s="34" t="s">
        <v>75</v>
      </c>
      <c r="L10" s="69" t="s">
        <v>48</v>
      </c>
      <c r="M10" s="68" t="s">
        <v>59</v>
      </c>
      <c r="N10" s="33" t="s">
        <v>60</v>
      </c>
      <c r="O10" s="40" t="s">
        <v>51</v>
      </c>
      <c r="P10" s="20" t="str">
        <f t="shared" si="0"/>
        <v>Moderado</v>
      </c>
      <c r="Q10" s="20">
        <f>IFERROR(VLOOKUP(N10,LISTAS!$Q$2:$R$4,2,0),"")</f>
        <v>5</v>
      </c>
      <c r="R10" s="20">
        <f>IFERROR(VLOOKUP(O10,LISTAS!$S$2:$T$4,2,0),"")</f>
        <v>3</v>
      </c>
      <c r="S10" s="20">
        <f t="shared" si="1"/>
        <v>15</v>
      </c>
      <c r="T10" s="20" t="str">
        <f t="shared" si="2"/>
        <v>Potencialmente no tolerable</v>
      </c>
      <c r="U10" s="20" t="str">
        <f t="shared" si="3"/>
        <v>No</v>
      </c>
      <c r="V10" s="35" t="s">
        <v>188</v>
      </c>
      <c r="W10" s="36"/>
      <c r="X10" s="34"/>
      <c r="Y10" s="34"/>
      <c r="Z10" s="34"/>
      <c r="AA10" s="34"/>
      <c r="AB10" s="35"/>
    </row>
    <row r="11" spans="1:28" s="32" customFormat="1" ht="51.6" customHeight="1" x14ac:dyDescent="0.25">
      <c r="A11" s="137"/>
      <c r="B11" s="134"/>
      <c r="C11" s="43" t="s">
        <v>181</v>
      </c>
      <c r="D11" s="124"/>
      <c r="E11" s="124"/>
      <c r="F11" s="125"/>
      <c r="G11" s="125"/>
      <c r="H11" s="125"/>
      <c r="I11" s="143"/>
      <c r="J11" s="33" t="s">
        <v>13</v>
      </c>
      <c r="K11" s="34" t="s">
        <v>34</v>
      </c>
      <c r="L11" s="67" t="s">
        <v>35</v>
      </c>
      <c r="M11" s="68" t="s">
        <v>79</v>
      </c>
      <c r="N11" s="33" t="s">
        <v>60</v>
      </c>
      <c r="O11" s="40" t="s">
        <v>61</v>
      </c>
      <c r="P11" s="20" t="str">
        <f t="shared" si="0"/>
        <v>Alto</v>
      </c>
      <c r="Q11" s="20">
        <f>IFERROR(VLOOKUP(N11,LISTAS!$Q$2:$R$4,2,0),"")</f>
        <v>5</v>
      </c>
      <c r="R11" s="20">
        <f>IFERROR(VLOOKUP(O11,LISTAS!$S$2:$T$4,2,0),"")</f>
        <v>5</v>
      </c>
      <c r="S11" s="20">
        <f t="shared" si="1"/>
        <v>25</v>
      </c>
      <c r="T11" s="20" t="str">
        <f t="shared" si="2"/>
        <v>No tolerable</v>
      </c>
      <c r="U11" s="20" t="str">
        <f t="shared" si="3"/>
        <v>Si</v>
      </c>
      <c r="V11" s="35" t="s">
        <v>189</v>
      </c>
      <c r="W11" s="36"/>
      <c r="X11" s="34"/>
      <c r="Y11" s="34"/>
      <c r="Z11" s="34"/>
      <c r="AA11" s="34"/>
      <c r="AB11" s="35"/>
    </row>
    <row r="12" spans="1:28" s="32" customFormat="1" ht="52.9" customHeight="1" x14ac:dyDescent="0.25">
      <c r="A12" s="127" t="s">
        <v>190</v>
      </c>
      <c r="B12" s="138" t="s">
        <v>191</v>
      </c>
      <c r="C12" s="42" t="s">
        <v>192</v>
      </c>
      <c r="D12" s="124" t="s">
        <v>193</v>
      </c>
      <c r="E12" s="124" t="s">
        <v>194</v>
      </c>
      <c r="F12" s="125" t="s">
        <v>2</v>
      </c>
      <c r="G12" s="125" t="s">
        <v>83</v>
      </c>
      <c r="H12" s="125" t="s">
        <v>56</v>
      </c>
      <c r="I12" s="126" t="s">
        <v>184</v>
      </c>
      <c r="J12" s="33" t="s">
        <v>5</v>
      </c>
      <c r="K12" s="34" t="s">
        <v>26</v>
      </c>
      <c r="L12" s="67" t="s">
        <v>35</v>
      </c>
      <c r="M12" s="68" t="s">
        <v>49</v>
      </c>
      <c r="N12" s="33" t="s">
        <v>60</v>
      </c>
      <c r="O12" s="40"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5" t="s">
        <v>195</v>
      </c>
      <c r="W12" s="36"/>
      <c r="X12" s="34"/>
      <c r="Y12" s="34"/>
      <c r="Z12" s="34"/>
      <c r="AA12" s="34"/>
      <c r="AB12" s="35"/>
    </row>
    <row r="13" spans="1:28" s="32" customFormat="1" ht="54" x14ac:dyDescent="0.25">
      <c r="A13" s="127"/>
      <c r="B13" s="133"/>
      <c r="C13" s="42" t="s">
        <v>192</v>
      </c>
      <c r="D13" s="124"/>
      <c r="E13" s="124"/>
      <c r="F13" s="125"/>
      <c r="G13" s="125"/>
      <c r="H13" s="125"/>
      <c r="I13" s="126"/>
      <c r="J13" s="70" t="s">
        <v>6</v>
      </c>
      <c r="K13" s="34" t="s">
        <v>27</v>
      </c>
      <c r="L13" s="67" t="s">
        <v>35</v>
      </c>
      <c r="M13" s="68" t="s">
        <v>49</v>
      </c>
      <c r="N13" s="33" t="s">
        <v>60</v>
      </c>
      <c r="O13" s="40" t="s">
        <v>61</v>
      </c>
      <c r="P13" s="20" t="str">
        <f t="shared" si="0"/>
        <v>Alto</v>
      </c>
      <c r="Q13" s="20">
        <f>IFERROR(VLOOKUP(N13,LISTAS!$Q$2:$R$4,2,0),"")</f>
        <v>5</v>
      </c>
      <c r="R13" s="20">
        <f>IFERROR(VLOOKUP(O13,LISTAS!$S$2:$T$4,2,0),"")</f>
        <v>5</v>
      </c>
      <c r="S13" s="20">
        <f t="shared" si="1"/>
        <v>25</v>
      </c>
      <c r="T13" s="20" t="str">
        <f t="shared" si="2"/>
        <v>No tolerable</v>
      </c>
      <c r="U13" s="20" t="str">
        <f t="shared" si="3"/>
        <v>Si</v>
      </c>
      <c r="V13" s="35" t="s">
        <v>196</v>
      </c>
      <c r="W13" s="36"/>
      <c r="X13" s="34"/>
      <c r="Y13" s="34"/>
      <c r="Z13" s="34"/>
      <c r="AA13" s="34"/>
      <c r="AB13" s="35"/>
    </row>
    <row r="14" spans="1:28" s="32" customFormat="1" ht="27" x14ac:dyDescent="0.25">
      <c r="A14" s="127"/>
      <c r="B14" s="133"/>
      <c r="C14" s="42" t="s">
        <v>192</v>
      </c>
      <c r="D14" s="124"/>
      <c r="E14" s="124"/>
      <c r="F14" s="125"/>
      <c r="G14" s="125"/>
      <c r="H14" s="125"/>
      <c r="I14" s="126"/>
      <c r="J14" s="33" t="s">
        <v>8</v>
      </c>
      <c r="K14" s="34" t="s">
        <v>29</v>
      </c>
      <c r="L14" s="67" t="s">
        <v>35</v>
      </c>
      <c r="M14" s="68" t="s">
        <v>59</v>
      </c>
      <c r="N14" s="33" t="s">
        <v>50</v>
      </c>
      <c r="O14" s="40" t="s">
        <v>38</v>
      </c>
      <c r="P14" s="20" t="str">
        <f t="shared" si="0"/>
        <v>Bajo</v>
      </c>
      <c r="Q14" s="20">
        <f>IFERROR(VLOOKUP(N14,LISTAS!$Q$2:$R$4,2,0),"")</f>
        <v>3</v>
      </c>
      <c r="R14" s="20">
        <f>IFERROR(VLOOKUP(O14,LISTAS!$S$2:$T$4,2,0),"")</f>
        <v>1</v>
      </c>
      <c r="S14" s="20">
        <f t="shared" si="1"/>
        <v>3</v>
      </c>
      <c r="T14" s="20" t="str">
        <f t="shared" si="2"/>
        <v>Tolerable</v>
      </c>
      <c r="U14" s="20" t="str">
        <f t="shared" si="3"/>
        <v>No</v>
      </c>
      <c r="V14" s="35" t="s">
        <v>197</v>
      </c>
      <c r="W14" s="36"/>
      <c r="X14" s="34"/>
      <c r="Y14" s="34"/>
      <c r="Z14" s="34"/>
      <c r="AA14" s="34"/>
      <c r="AB14" s="35"/>
    </row>
    <row r="15" spans="1:28" s="32" customFormat="1" ht="55.9" customHeight="1" x14ac:dyDescent="0.25">
      <c r="A15" s="127"/>
      <c r="B15" s="133"/>
      <c r="C15" s="42" t="s">
        <v>192</v>
      </c>
      <c r="D15" s="124"/>
      <c r="E15" s="124"/>
      <c r="F15" s="125"/>
      <c r="G15" s="125"/>
      <c r="H15" s="125"/>
      <c r="I15" s="126"/>
      <c r="J15" s="33" t="s">
        <v>9</v>
      </c>
      <c r="K15" s="34" t="s">
        <v>30</v>
      </c>
      <c r="L15" s="67" t="s">
        <v>35</v>
      </c>
      <c r="M15" s="68" t="s">
        <v>59</v>
      </c>
      <c r="N15" s="33" t="s">
        <v>60</v>
      </c>
      <c r="O15" s="40" t="s">
        <v>38</v>
      </c>
      <c r="P15" s="20" t="str">
        <f t="shared" si="0"/>
        <v>Bajo</v>
      </c>
      <c r="Q15" s="20">
        <f>IFERROR(VLOOKUP(N15,LISTAS!$Q$2:$R$4,2,0),"")</f>
        <v>5</v>
      </c>
      <c r="R15" s="20">
        <f>IFERROR(VLOOKUP(O15,LISTAS!$S$2:$T$4,2,0),"")</f>
        <v>1</v>
      </c>
      <c r="S15" s="20">
        <f t="shared" si="1"/>
        <v>5</v>
      </c>
      <c r="T15" s="20" t="str">
        <f t="shared" si="2"/>
        <v>Tolerable</v>
      </c>
      <c r="U15" s="20" t="str">
        <f t="shared" si="3"/>
        <v>No</v>
      </c>
      <c r="V15" s="35" t="s">
        <v>198</v>
      </c>
      <c r="W15" s="36"/>
      <c r="X15" s="34"/>
      <c r="Y15" s="34"/>
      <c r="Z15" s="34"/>
      <c r="AA15" s="34"/>
      <c r="AB15" s="35"/>
    </row>
    <row r="16" spans="1:28" s="32" customFormat="1" ht="51" customHeight="1" x14ac:dyDescent="0.25">
      <c r="A16" s="127"/>
      <c r="B16" s="133"/>
      <c r="C16" s="42" t="s">
        <v>192</v>
      </c>
      <c r="D16" s="124"/>
      <c r="E16" s="124"/>
      <c r="F16" s="125"/>
      <c r="G16" s="125"/>
      <c r="H16" s="125"/>
      <c r="I16" s="126"/>
      <c r="J16" s="33" t="s">
        <v>9</v>
      </c>
      <c r="K16" s="34" t="s">
        <v>47</v>
      </c>
      <c r="L16" s="67" t="s">
        <v>35</v>
      </c>
      <c r="M16" s="68" t="s">
        <v>59</v>
      </c>
      <c r="N16" s="33" t="s">
        <v>60</v>
      </c>
      <c r="O16" s="40" t="s">
        <v>51</v>
      </c>
      <c r="P16" s="20" t="str">
        <f t="shared" si="0"/>
        <v>Moderado</v>
      </c>
      <c r="Q16" s="20">
        <f>IFERROR(VLOOKUP(N16,LISTAS!$Q$2:$R$4,2,0),"")</f>
        <v>5</v>
      </c>
      <c r="R16" s="20">
        <f>IFERROR(VLOOKUP(O16,LISTAS!$S$2:$T$4,2,0),"")</f>
        <v>3</v>
      </c>
      <c r="S16" s="20">
        <f t="shared" si="1"/>
        <v>15</v>
      </c>
      <c r="T16" s="20" t="str">
        <f t="shared" si="2"/>
        <v>Potencialmente no tolerable</v>
      </c>
      <c r="U16" s="20" t="str">
        <f t="shared" si="3"/>
        <v>No</v>
      </c>
      <c r="V16" s="35" t="s">
        <v>199</v>
      </c>
      <c r="W16" s="36"/>
      <c r="X16" s="34"/>
      <c r="Y16" s="34"/>
      <c r="Z16" s="34"/>
      <c r="AA16" s="34"/>
      <c r="AB16" s="35"/>
    </row>
    <row r="17" spans="1:28" s="32" customFormat="1" ht="40.5" x14ac:dyDescent="0.25">
      <c r="A17" s="127"/>
      <c r="B17" s="133"/>
      <c r="C17" s="42" t="s">
        <v>192</v>
      </c>
      <c r="D17" s="124"/>
      <c r="E17" s="124"/>
      <c r="F17" s="125"/>
      <c r="G17" s="125"/>
      <c r="H17" s="125"/>
      <c r="I17" s="126"/>
      <c r="J17" s="33" t="s">
        <v>9</v>
      </c>
      <c r="K17" s="34" t="s">
        <v>67</v>
      </c>
      <c r="L17" s="67" t="s">
        <v>35</v>
      </c>
      <c r="M17" s="68" t="s">
        <v>73</v>
      </c>
      <c r="N17" s="33" t="s">
        <v>60</v>
      </c>
      <c r="O17" s="40" t="s">
        <v>51</v>
      </c>
      <c r="P17" s="20" t="str">
        <f t="shared" si="0"/>
        <v>Moderado</v>
      </c>
      <c r="Q17" s="20">
        <f>IFERROR(VLOOKUP(N17,LISTAS!$Q$2:$R$4,2,0),"")</f>
        <v>5</v>
      </c>
      <c r="R17" s="20">
        <f>IFERROR(VLOOKUP(O17,LISTAS!$S$2:$T$4,2,0),"")</f>
        <v>3</v>
      </c>
      <c r="S17" s="20">
        <f t="shared" si="1"/>
        <v>15</v>
      </c>
      <c r="T17" s="20" t="str">
        <f t="shared" si="2"/>
        <v>Potencialmente no tolerable</v>
      </c>
      <c r="U17" s="20" t="str">
        <f t="shared" si="3"/>
        <v>No</v>
      </c>
      <c r="V17" s="35" t="s">
        <v>199</v>
      </c>
      <c r="W17" s="36"/>
      <c r="X17" s="34"/>
      <c r="Y17" s="34"/>
      <c r="Z17" s="34"/>
      <c r="AA17" s="34"/>
      <c r="AB17" s="35"/>
    </row>
    <row r="18" spans="1:28" s="32" customFormat="1" ht="40.5" x14ac:dyDescent="0.25">
      <c r="A18" s="127"/>
      <c r="B18" s="133"/>
      <c r="C18" s="42" t="s">
        <v>192</v>
      </c>
      <c r="D18" s="124"/>
      <c r="E18" s="124"/>
      <c r="F18" s="125"/>
      <c r="G18" s="125"/>
      <c r="H18" s="125"/>
      <c r="I18" s="126"/>
      <c r="J18" s="33" t="s">
        <v>9</v>
      </c>
      <c r="K18" s="34" t="s">
        <v>72</v>
      </c>
      <c r="L18" s="67" t="s">
        <v>35</v>
      </c>
      <c r="M18" s="68" t="s">
        <v>73</v>
      </c>
      <c r="N18" s="33" t="s">
        <v>60</v>
      </c>
      <c r="O18" s="40" t="s">
        <v>51</v>
      </c>
      <c r="P18" s="20" t="str">
        <f t="shared" si="0"/>
        <v>Moderado</v>
      </c>
      <c r="Q18" s="20">
        <f>IFERROR(VLOOKUP(N18,LISTAS!$Q$2:$R$4,2,0),"")</f>
        <v>5</v>
      </c>
      <c r="R18" s="20">
        <f>IFERROR(VLOOKUP(O18,LISTAS!$S$2:$T$4,2,0),"")</f>
        <v>3</v>
      </c>
      <c r="S18" s="20">
        <f t="shared" si="1"/>
        <v>15</v>
      </c>
      <c r="T18" s="20" t="str">
        <f t="shared" si="2"/>
        <v>Potencialmente no tolerable</v>
      </c>
      <c r="U18" s="20" t="str">
        <f t="shared" si="3"/>
        <v>No</v>
      </c>
      <c r="V18" s="35" t="s">
        <v>200</v>
      </c>
      <c r="W18" s="36"/>
      <c r="X18" s="34"/>
      <c r="Y18" s="34"/>
      <c r="Z18" s="34"/>
      <c r="AA18" s="34"/>
      <c r="AB18" s="35"/>
    </row>
    <row r="19" spans="1:28" s="32" customFormat="1" ht="51.6" customHeight="1" x14ac:dyDescent="0.25">
      <c r="A19" s="127"/>
      <c r="B19" s="133"/>
      <c r="C19" s="42" t="s">
        <v>192</v>
      </c>
      <c r="D19" s="124"/>
      <c r="E19" s="124"/>
      <c r="F19" s="125"/>
      <c r="G19" s="125"/>
      <c r="H19" s="125"/>
      <c r="I19" s="126"/>
      <c r="J19" s="33" t="s">
        <v>10</v>
      </c>
      <c r="K19" s="34" t="s">
        <v>31</v>
      </c>
      <c r="L19" s="67" t="s">
        <v>35</v>
      </c>
      <c r="M19" s="68" t="s">
        <v>68</v>
      </c>
      <c r="N19" s="33" t="s">
        <v>60</v>
      </c>
      <c r="O19" s="40"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35" t="s">
        <v>201</v>
      </c>
      <c r="W19" s="36"/>
      <c r="X19" s="34"/>
      <c r="Y19" s="34"/>
      <c r="Z19" s="34"/>
      <c r="AA19" s="34"/>
      <c r="AB19" s="35"/>
    </row>
    <row r="20" spans="1:28" s="32" customFormat="1" ht="27" x14ac:dyDescent="0.25">
      <c r="A20" s="127"/>
      <c r="B20" s="133"/>
      <c r="C20" s="42" t="s">
        <v>192</v>
      </c>
      <c r="D20" s="124"/>
      <c r="E20" s="124"/>
      <c r="F20" s="125"/>
      <c r="G20" s="125"/>
      <c r="H20" s="125"/>
      <c r="I20" s="126"/>
      <c r="J20" s="33" t="s">
        <v>11</v>
      </c>
      <c r="K20" s="34" t="s">
        <v>32</v>
      </c>
      <c r="L20" s="69" t="s">
        <v>48</v>
      </c>
      <c r="M20" s="68" t="s">
        <v>73</v>
      </c>
      <c r="N20" s="33" t="s">
        <v>60</v>
      </c>
      <c r="O20" s="40" t="s">
        <v>38</v>
      </c>
      <c r="P20" s="20" t="str">
        <f t="shared" si="0"/>
        <v>Bajo</v>
      </c>
      <c r="Q20" s="20">
        <f>IFERROR(VLOOKUP(N20,LISTAS!$Q$2:$R$4,2,0),"")</f>
        <v>5</v>
      </c>
      <c r="R20" s="20">
        <f>IFERROR(VLOOKUP(O20,LISTAS!$S$2:$T$4,2,0),"")</f>
        <v>1</v>
      </c>
      <c r="S20" s="20">
        <f t="shared" si="1"/>
        <v>5</v>
      </c>
      <c r="T20" s="20" t="str">
        <f t="shared" si="2"/>
        <v>Tolerable</v>
      </c>
      <c r="U20" s="20" t="str">
        <f t="shared" si="3"/>
        <v>No</v>
      </c>
      <c r="V20" s="35" t="s">
        <v>202</v>
      </c>
      <c r="W20" s="36"/>
      <c r="X20" s="34"/>
      <c r="Y20" s="34"/>
      <c r="Z20" s="34"/>
      <c r="AA20" s="34"/>
      <c r="AB20" s="35"/>
    </row>
    <row r="21" spans="1:28" s="32" customFormat="1" ht="53.45" customHeight="1" x14ac:dyDescent="0.25">
      <c r="A21" s="127"/>
      <c r="B21" s="133"/>
      <c r="C21" s="42" t="s">
        <v>192</v>
      </c>
      <c r="D21" s="124"/>
      <c r="E21" s="124"/>
      <c r="F21" s="125"/>
      <c r="G21" s="125"/>
      <c r="H21" s="125"/>
      <c r="I21" s="126"/>
      <c r="J21" s="33" t="s">
        <v>13</v>
      </c>
      <c r="K21" s="34" t="s">
        <v>34</v>
      </c>
      <c r="L21" s="67" t="s">
        <v>35</v>
      </c>
      <c r="M21" s="68" t="s">
        <v>79</v>
      </c>
      <c r="N21" s="33" t="s">
        <v>60</v>
      </c>
      <c r="O21" s="40" t="s">
        <v>51</v>
      </c>
      <c r="P21" s="20" t="str">
        <f t="shared" si="0"/>
        <v>Moderado</v>
      </c>
      <c r="Q21" s="20">
        <f>IFERROR(VLOOKUP(N21,LISTAS!$Q$2:$R$4,2,0),"")</f>
        <v>5</v>
      </c>
      <c r="R21" s="20">
        <f>IFERROR(VLOOKUP(O21,LISTAS!$S$2:$T$4,2,0),"")</f>
        <v>3</v>
      </c>
      <c r="S21" s="20">
        <f t="shared" si="1"/>
        <v>15</v>
      </c>
      <c r="T21" s="20" t="str">
        <f t="shared" si="2"/>
        <v>Potencialmente no tolerable</v>
      </c>
      <c r="U21" s="20" t="str">
        <f t="shared" si="3"/>
        <v>No</v>
      </c>
      <c r="V21" s="35" t="s">
        <v>203</v>
      </c>
      <c r="W21" s="36"/>
      <c r="X21" s="34"/>
      <c r="Y21" s="34"/>
      <c r="Z21" s="34"/>
      <c r="AA21" s="34"/>
      <c r="AB21" s="35"/>
    </row>
    <row r="22" spans="1:28" s="32" customFormat="1" ht="55.15" customHeight="1" x14ac:dyDescent="0.25">
      <c r="A22" s="127"/>
      <c r="B22" s="133"/>
      <c r="C22" s="42" t="s">
        <v>192</v>
      </c>
      <c r="D22" s="124"/>
      <c r="E22" s="124"/>
      <c r="F22" s="125"/>
      <c r="G22" s="125"/>
      <c r="H22" s="125"/>
      <c r="I22" s="126"/>
      <c r="J22" s="33" t="s">
        <v>4</v>
      </c>
      <c r="K22" s="34" t="s">
        <v>66</v>
      </c>
      <c r="L22" s="67" t="s">
        <v>35</v>
      </c>
      <c r="M22" s="68" t="s">
        <v>36</v>
      </c>
      <c r="N22" s="33" t="s">
        <v>60</v>
      </c>
      <c r="O22" s="40" t="s">
        <v>38</v>
      </c>
      <c r="P22" s="20" t="str">
        <f t="shared" si="0"/>
        <v>Bajo</v>
      </c>
      <c r="Q22" s="20">
        <f>IFERROR(VLOOKUP(N22,LISTAS!$Q$2:$R$4,2,0),"")</f>
        <v>5</v>
      </c>
      <c r="R22" s="20">
        <f>IFERROR(VLOOKUP(O22,LISTAS!$S$2:$T$4,2,0),"")</f>
        <v>1</v>
      </c>
      <c r="S22" s="20">
        <f t="shared" si="1"/>
        <v>5</v>
      </c>
      <c r="T22" s="20" t="str">
        <f t="shared" si="2"/>
        <v>Tolerable</v>
      </c>
      <c r="U22" s="20" t="str">
        <f t="shared" si="3"/>
        <v>No</v>
      </c>
      <c r="V22" s="35" t="s">
        <v>204</v>
      </c>
      <c r="W22" s="36"/>
      <c r="X22" s="34"/>
      <c r="Y22" s="34"/>
      <c r="Z22" s="34"/>
      <c r="AA22" s="34"/>
      <c r="AB22" s="35"/>
    </row>
    <row r="23" spans="1:28" s="32" customFormat="1" ht="38.450000000000003" customHeight="1" x14ac:dyDescent="0.25">
      <c r="A23" s="127"/>
      <c r="B23" s="134"/>
      <c r="C23" s="42" t="s">
        <v>192</v>
      </c>
      <c r="D23" s="124"/>
      <c r="E23" s="124"/>
      <c r="F23" s="125"/>
      <c r="G23" s="125"/>
      <c r="H23" s="125"/>
      <c r="I23" s="126"/>
      <c r="J23" s="33" t="s">
        <v>4</v>
      </c>
      <c r="K23" s="34" t="s">
        <v>71</v>
      </c>
      <c r="L23" s="67" t="s">
        <v>35</v>
      </c>
      <c r="M23" s="68" t="s">
        <v>36</v>
      </c>
      <c r="N23" s="33" t="s">
        <v>50</v>
      </c>
      <c r="O23" s="40" t="s">
        <v>38</v>
      </c>
      <c r="P23" s="20" t="str">
        <f t="shared" si="0"/>
        <v>Bajo</v>
      </c>
      <c r="Q23" s="20">
        <f>IFERROR(VLOOKUP(N23,LISTAS!$Q$2:$R$4,2,0),"")</f>
        <v>3</v>
      </c>
      <c r="R23" s="20">
        <f>IFERROR(VLOOKUP(O23,LISTAS!$S$2:$T$4,2,0),"")</f>
        <v>1</v>
      </c>
      <c r="S23" s="20">
        <f t="shared" si="1"/>
        <v>3</v>
      </c>
      <c r="T23" s="20" t="str">
        <f t="shared" si="2"/>
        <v>Tolerable</v>
      </c>
      <c r="U23" s="20" t="str">
        <f t="shared" si="3"/>
        <v>No</v>
      </c>
      <c r="V23" s="35" t="s">
        <v>205</v>
      </c>
      <c r="W23" s="36"/>
      <c r="X23" s="34"/>
      <c r="Y23" s="34"/>
      <c r="Z23" s="34"/>
      <c r="AA23" s="34"/>
      <c r="AB23" s="35"/>
    </row>
    <row r="24" spans="1:28" s="32" customFormat="1" ht="67.150000000000006" customHeight="1" x14ac:dyDescent="0.25">
      <c r="A24" s="127" t="s">
        <v>190</v>
      </c>
      <c r="B24" s="124" t="s">
        <v>206</v>
      </c>
      <c r="C24" s="42" t="s">
        <v>207</v>
      </c>
      <c r="D24" s="131" t="s">
        <v>208</v>
      </c>
      <c r="E24" s="124" t="s">
        <v>209</v>
      </c>
      <c r="F24" s="125" t="s">
        <v>2</v>
      </c>
      <c r="G24" s="125" t="s">
        <v>83</v>
      </c>
      <c r="H24" s="125" t="s">
        <v>56</v>
      </c>
      <c r="I24" s="126" t="s">
        <v>184</v>
      </c>
      <c r="J24" s="33" t="s">
        <v>4</v>
      </c>
      <c r="K24" s="34" t="s">
        <v>44</v>
      </c>
      <c r="L24" s="67" t="s">
        <v>35</v>
      </c>
      <c r="M24" s="68" t="s">
        <v>36</v>
      </c>
      <c r="N24" s="33" t="s">
        <v>50</v>
      </c>
      <c r="O24" s="40" t="s">
        <v>61</v>
      </c>
      <c r="P24" s="20" t="str">
        <f t="shared" si="0"/>
        <v>Moderado</v>
      </c>
      <c r="Q24" s="20">
        <f>IFERROR(VLOOKUP(N24,LISTAS!$Q$2:$R$4,2,0),"")</f>
        <v>3</v>
      </c>
      <c r="R24" s="20">
        <f>IFERROR(VLOOKUP(O24,LISTAS!$S$2:$T$4,2,0),"")</f>
        <v>5</v>
      </c>
      <c r="S24" s="20">
        <f t="shared" si="1"/>
        <v>15</v>
      </c>
      <c r="T24" s="20" t="str">
        <f t="shared" si="2"/>
        <v>Potencialmente no tolerable</v>
      </c>
      <c r="U24" s="20" t="str">
        <f t="shared" si="3"/>
        <v>No</v>
      </c>
      <c r="V24" s="35" t="s">
        <v>210</v>
      </c>
      <c r="W24" s="36"/>
      <c r="X24" s="34"/>
      <c r="Y24" s="34"/>
      <c r="Z24" s="34"/>
      <c r="AA24" s="34"/>
      <c r="AB24" s="35"/>
    </row>
    <row r="25" spans="1:28" s="32" customFormat="1" ht="51.6" customHeight="1" x14ac:dyDescent="0.25">
      <c r="A25" s="127"/>
      <c r="B25" s="124"/>
      <c r="C25" s="42" t="s">
        <v>207</v>
      </c>
      <c r="D25" s="124"/>
      <c r="E25" s="124"/>
      <c r="F25" s="125"/>
      <c r="G25" s="125"/>
      <c r="H25" s="125"/>
      <c r="I25" s="126"/>
      <c r="J25" s="33" t="s">
        <v>4</v>
      </c>
      <c r="K25" s="34" t="s">
        <v>57</v>
      </c>
      <c r="L25" s="67" t="s">
        <v>35</v>
      </c>
      <c r="M25" s="68" t="s">
        <v>36</v>
      </c>
      <c r="N25" s="33" t="s">
        <v>50</v>
      </c>
      <c r="O25" s="40" t="s">
        <v>38</v>
      </c>
      <c r="P25" s="20" t="str">
        <f t="shared" si="0"/>
        <v>Bajo</v>
      </c>
      <c r="Q25" s="20">
        <f>IFERROR(VLOOKUP(N25,LISTAS!$Q$2:$R$4,2,0),"")</f>
        <v>3</v>
      </c>
      <c r="R25" s="20">
        <f>IFERROR(VLOOKUP(O25,LISTAS!$S$2:$T$4,2,0),"")</f>
        <v>1</v>
      </c>
      <c r="S25" s="20">
        <f t="shared" si="1"/>
        <v>3</v>
      </c>
      <c r="T25" s="20" t="str">
        <f t="shared" si="2"/>
        <v>Tolerable</v>
      </c>
      <c r="U25" s="20" t="str">
        <f t="shared" si="3"/>
        <v>No</v>
      </c>
      <c r="V25" s="35" t="s">
        <v>211</v>
      </c>
      <c r="W25" s="36"/>
      <c r="X25" s="34"/>
      <c r="Y25" s="34"/>
      <c r="Z25" s="34"/>
      <c r="AA25" s="34"/>
      <c r="AB25" s="35"/>
    </row>
    <row r="26" spans="1:28" s="32" customFormat="1" ht="53.45" customHeight="1" x14ac:dyDescent="0.25">
      <c r="A26" s="127"/>
      <c r="B26" s="124"/>
      <c r="C26" s="42" t="s">
        <v>207</v>
      </c>
      <c r="D26" s="124"/>
      <c r="E26" s="124"/>
      <c r="F26" s="125"/>
      <c r="G26" s="125"/>
      <c r="H26" s="125"/>
      <c r="I26" s="126"/>
      <c r="J26" s="33" t="s">
        <v>4</v>
      </c>
      <c r="K26" s="34" t="s">
        <v>66</v>
      </c>
      <c r="L26" s="67" t="s">
        <v>35</v>
      </c>
      <c r="M26" s="68" t="s">
        <v>36</v>
      </c>
      <c r="N26" s="33" t="s">
        <v>50</v>
      </c>
      <c r="O26" s="40" t="s">
        <v>38</v>
      </c>
      <c r="P26" s="20" t="str">
        <f t="shared" si="0"/>
        <v>Bajo</v>
      </c>
      <c r="Q26" s="20">
        <f>IFERROR(VLOOKUP(N26,LISTAS!$Q$2:$R$4,2,0),"")</f>
        <v>3</v>
      </c>
      <c r="R26" s="20">
        <f>IFERROR(VLOOKUP(O26,LISTAS!$S$2:$T$4,2,0),"")</f>
        <v>1</v>
      </c>
      <c r="S26" s="20">
        <f t="shared" si="1"/>
        <v>3</v>
      </c>
      <c r="T26" s="20" t="str">
        <f t="shared" si="2"/>
        <v>Tolerable</v>
      </c>
      <c r="U26" s="20" t="str">
        <f t="shared" si="3"/>
        <v>No</v>
      </c>
      <c r="V26" s="35" t="s">
        <v>212</v>
      </c>
      <c r="W26" s="36"/>
      <c r="X26" s="34"/>
      <c r="Y26" s="34"/>
      <c r="Z26" s="34"/>
      <c r="AA26" s="34"/>
      <c r="AB26" s="35"/>
    </row>
    <row r="27" spans="1:28" s="32" customFormat="1" ht="35.450000000000003" customHeight="1" x14ac:dyDescent="0.25">
      <c r="A27" s="127"/>
      <c r="B27" s="124"/>
      <c r="C27" s="42" t="s">
        <v>207</v>
      </c>
      <c r="D27" s="124"/>
      <c r="E27" s="124"/>
      <c r="F27" s="125"/>
      <c r="G27" s="125"/>
      <c r="H27" s="125"/>
      <c r="I27" s="126"/>
      <c r="J27" s="33" t="s">
        <v>4</v>
      </c>
      <c r="K27" s="34" t="s">
        <v>71</v>
      </c>
      <c r="L27" s="67" t="s">
        <v>35</v>
      </c>
      <c r="M27" s="68" t="s">
        <v>36</v>
      </c>
      <c r="N27" s="33" t="s">
        <v>50</v>
      </c>
      <c r="O27" s="40" t="s">
        <v>38</v>
      </c>
      <c r="P27" s="20" t="str">
        <f t="shared" si="0"/>
        <v>Bajo</v>
      </c>
      <c r="Q27" s="20">
        <f>IFERROR(VLOOKUP(N27,LISTAS!$Q$2:$R$4,2,0),"")</f>
        <v>3</v>
      </c>
      <c r="R27" s="20">
        <f>IFERROR(VLOOKUP(O27,LISTAS!$S$2:$T$4,2,0),"")</f>
        <v>1</v>
      </c>
      <c r="S27" s="20">
        <f t="shared" si="1"/>
        <v>3</v>
      </c>
      <c r="T27" s="20" t="str">
        <f t="shared" si="2"/>
        <v>Tolerable</v>
      </c>
      <c r="U27" s="20" t="str">
        <f t="shared" si="3"/>
        <v>No</v>
      </c>
      <c r="V27" s="35" t="s">
        <v>213</v>
      </c>
      <c r="W27" s="36"/>
      <c r="X27" s="34"/>
      <c r="Y27" s="34"/>
      <c r="Z27" s="34"/>
      <c r="AA27" s="34"/>
      <c r="AB27" s="35"/>
    </row>
    <row r="28" spans="1:28" s="32" customFormat="1" ht="49.9" customHeight="1" x14ac:dyDescent="0.25">
      <c r="A28" s="127"/>
      <c r="B28" s="124"/>
      <c r="C28" s="42" t="s">
        <v>207</v>
      </c>
      <c r="D28" s="124"/>
      <c r="E28" s="124"/>
      <c r="F28" s="125"/>
      <c r="G28" s="125"/>
      <c r="H28" s="125"/>
      <c r="I28" s="126"/>
      <c r="J28" s="33" t="s">
        <v>5</v>
      </c>
      <c r="K28" s="34" t="s">
        <v>26</v>
      </c>
      <c r="L28" s="67" t="s">
        <v>35</v>
      </c>
      <c r="M28" s="68" t="s">
        <v>49</v>
      </c>
      <c r="N28" s="33" t="s">
        <v>50</v>
      </c>
      <c r="O28" s="40" t="s">
        <v>51</v>
      </c>
      <c r="P28" s="20" t="str">
        <f t="shared" si="0"/>
        <v>Bajo</v>
      </c>
      <c r="Q28" s="20">
        <f>IFERROR(VLOOKUP(N28,LISTAS!$Q$2:$R$4,2,0),"")</f>
        <v>3</v>
      </c>
      <c r="R28" s="20">
        <f>IFERROR(VLOOKUP(O28,LISTAS!$S$2:$T$4,2,0),"")</f>
        <v>3</v>
      </c>
      <c r="S28" s="20">
        <f t="shared" si="1"/>
        <v>9</v>
      </c>
      <c r="T28" s="20" t="str">
        <f t="shared" si="2"/>
        <v>Tolerable</v>
      </c>
      <c r="U28" s="20" t="str">
        <f t="shared" si="3"/>
        <v>No</v>
      </c>
      <c r="V28" s="35" t="s">
        <v>214</v>
      </c>
      <c r="W28" s="36"/>
      <c r="X28" s="34"/>
      <c r="Y28" s="34"/>
      <c r="Z28" s="34"/>
      <c r="AA28" s="34"/>
      <c r="AB28" s="35"/>
    </row>
    <row r="29" spans="1:28" s="32" customFormat="1" ht="27" x14ac:dyDescent="0.25">
      <c r="A29" s="127"/>
      <c r="B29" s="124"/>
      <c r="C29" s="42" t="s">
        <v>207</v>
      </c>
      <c r="D29" s="124"/>
      <c r="E29" s="124"/>
      <c r="F29" s="125"/>
      <c r="G29" s="125"/>
      <c r="H29" s="125"/>
      <c r="I29" s="126"/>
      <c r="J29" s="70" t="s">
        <v>6</v>
      </c>
      <c r="K29" s="71" t="s">
        <v>27</v>
      </c>
      <c r="L29" s="67" t="s">
        <v>35</v>
      </c>
      <c r="M29" s="72" t="s">
        <v>49</v>
      </c>
      <c r="N29" s="33" t="s">
        <v>50</v>
      </c>
      <c r="O29" s="40" t="s">
        <v>51</v>
      </c>
      <c r="P29" s="20" t="str">
        <f t="shared" si="0"/>
        <v>Bajo</v>
      </c>
      <c r="Q29" s="20">
        <f>IFERROR(VLOOKUP(N29,LISTAS!$Q$2:$R$4,2,0),"")</f>
        <v>3</v>
      </c>
      <c r="R29" s="20">
        <f>IFERROR(VLOOKUP(O29,LISTAS!$S$2:$T$4,2,0),"")</f>
        <v>3</v>
      </c>
      <c r="S29" s="20">
        <f t="shared" si="1"/>
        <v>9</v>
      </c>
      <c r="T29" s="20" t="str">
        <f t="shared" si="2"/>
        <v>Tolerable</v>
      </c>
      <c r="U29" s="20" t="str">
        <f t="shared" si="3"/>
        <v>No</v>
      </c>
      <c r="V29" s="35" t="s">
        <v>215</v>
      </c>
      <c r="W29" s="36"/>
      <c r="X29" s="34"/>
      <c r="Y29" s="34"/>
      <c r="Z29" s="34"/>
      <c r="AA29" s="34"/>
      <c r="AB29" s="35"/>
    </row>
    <row r="30" spans="1:28" s="32" customFormat="1" ht="27" x14ac:dyDescent="0.25">
      <c r="A30" s="127"/>
      <c r="B30" s="124"/>
      <c r="C30" s="42" t="s">
        <v>207</v>
      </c>
      <c r="D30" s="124"/>
      <c r="E30" s="124"/>
      <c r="F30" s="125"/>
      <c r="G30" s="125"/>
      <c r="H30" s="125"/>
      <c r="I30" s="126"/>
      <c r="J30" s="70" t="s">
        <v>8</v>
      </c>
      <c r="K30" s="71" t="s">
        <v>29</v>
      </c>
      <c r="L30" s="67" t="s">
        <v>35</v>
      </c>
      <c r="M30" s="68" t="s">
        <v>59</v>
      </c>
      <c r="N30" s="33" t="s">
        <v>50</v>
      </c>
      <c r="O30" s="40" t="s">
        <v>38</v>
      </c>
      <c r="P30" s="20" t="str">
        <f t="shared" si="0"/>
        <v>Bajo</v>
      </c>
      <c r="Q30" s="20">
        <f>IFERROR(VLOOKUP(N30,LISTAS!$Q$2:$R$4,2,0),"")</f>
        <v>3</v>
      </c>
      <c r="R30" s="20">
        <f>IFERROR(VLOOKUP(O30,LISTAS!$S$2:$T$4,2,0),"")</f>
        <v>1</v>
      </c>
      <c r="S30" s="20">
        <f t="shared" si="1"/>
        <v>3</v>
      </c>
      <c r="T30" s="20" t="str">
        <f t="shared" si="2"/>
        <v>Tolerable</v>
      </c>
      <c r="U30" s="20" t="str">
        <f t="shared" si="3"/>
        <v>No</v>
      </c>
      <c r="V30" s="35" t="s">
        <v>216</v>
      </c>
      <c r="W30" s="36"/>
      <c r="X30" s="34"/>
      <c r="Y30" s="34"/>
      <c r="Z30" s="34"/>
      <c r="AA30" s="34"/>
      <c r="AB30" s="35"/>
    </row>
    <row r="31" spans="1:28" s="32" customFormat="1" ht="49.9" customHeight="1" x14ac:dyDescent="0.25">
      <c r="A31" s="127"/>
      <c r="B31" s="124"/>
      <c r="C31" s="42" t="s">
        <v>207</v>
      </c>
      <c r="D31" s="124"/>
      <c r="E31" s="124"/>
      <c r="F31" s="125"/>
      <c r="G31" s="125"/>
      <c r="H31" s="125"/>
      <c r="I31" s="126"/>
      <c r="J31" s="33" t="s">
        <v>9</v>
      </c>
      <c r="K31" s="34" t="s">
        <v>47</v>
      </c>
      <c r="L31" s="67" t="s">
        <v>35</v>
      </c>
      <c r="M31" s="68" t="s">
        <v>59</v>
      </c>
      <c r="N31" s="33" t="s">
        <v>50</v>
      </c>
      <c r="O31" s="40" t="s">
        <v>51</v>
      </c>
      <c r="P31" s="20" t="str">
        <f t="shared" si="0"/>
        <v>Bajo</v>
      </c>
      <c r="Q31" s="20">
        <f>IFERROR(VLOOKUP(N31,LISTAS!$Q$2:$R$4,2,0),"")</f>
        <v>3</v>
      </c>
      <c r="R31" s="20">
        <f>IFERROR(VLOOKUP(O31,LISTAS!$S$2:$T$4,2,0),"")</f>
        <v>3</v>
      </c>
      <c r="S31" s="20">
        <f t="shared" si="1"/>
        <v>9</v>
      </c>
      <c r="T31" s="20" t="str">
        <f t="shared" si="2"/>
        <v>Tolerable</v>
      </c>
      <c r="U31" s="20" t="str">
        <f t="shared" si="3"/>
        <v>No</v>
      </c>
      <c r="V31" s="35" t="s">
        <v>217</v>
      </c>
      <c r="W31" s="36"/>
      <c r="X31" s="34"/>
      <c r="Y31" s="34"/>
      <c r="Z31" s="34"/>
      <c r="AA31" s="34"/>
      <c r="AB31" s="35"/>
    </row>
    <row r="32" spans="1:28" s="32" customFormat="1" ht="67.5" x14ac:dyDescent="0.25">
      <c r="A32" s="127"/>
      <c r="B32" s="124"/>
      <c r="C32" s="42" t="s">
        <v>207</v>
      </c>
      <c r="D32" s="124"/>
      <c r="E32" s="124"/>
      <c r="F32" s="125"/>
      <c r="G32" s="125"/>
      <c r="H32" s="125"/>
      <c r="I32" s="126"/>
      <c r="J32" s="33" t="s">
        <v>9</v>
      </c>
      <c r="K32" s="34" t="s">
        <v>67</v>
      </c>
      <c r="L32" s="67" t="s">
        <v>35</v>
      </c>
      <c r="M32" s="68" t="s">
        <v>73</v>
      </c>
      <c r="N32" s="33" t="s">
        <v>50</v>
      </c>
      <c r="O32" s="40" t="s">
        <v>38</v>
      </c>
      <c r="P32" s="20" t="str">
        <f t="shared" si="0"/>
        <v>Bajo</v>
      </c>
      <c r="Q32" s="20">
        <f>IFERROR(VLOOKUP(N32,LISTAS!$Q$2:$R$4,2,0),"")</f>
        <v>3</v>
      </c>
      <c r="R32" s="20">
        <f>IFERROR(VLOOKUP(O32,LISTAS!$S$2:$T$4,2,0),"")</f>
        <v>1</v>
      </c>
      <c r="S32" s="20">
        <f t="shared" si="1"/>
        <v>3</v>
      </c>
      <c r="T32" s="20" t="str">
        <f t="shared" si="2"/>
        <v>Tolerable</v>
      </c>
      <c r="U32" s="20" t="str">
        <f t="shared" si="3"/>
        <v>No</v>
      </c>
      <c r="V32" s="35" t="s">
        <v>218</v>
      </c>
      <c r="W32" s="36"/>
      <c r="X32" s="34"/>
      <c r="Y32" s="34"/>
      <c r="Z32" s="34"/>
      <c r="AA32" s="34"/>
      <c r="AB32" s="35"/>
    </row>
    <row r="33" spans="1:28" s="32" customFormat="1" ht="67.5" x14ac:dyDescent="0.25">
      <c r="A33" s="127"/>
      <c r="B33" s="124"/>
      <c r="C33" s="42" t="s">
        <v>207</v>
      </c>
      <c r="D33" s="124"/>
      <c r="E33" s="124"/>
      <c r="F33" s="125"/>
      <c r="G33" s="125"/>
      <c r="H33" s="125"/>
      <c r="I33" s="126"/>
      <c r="J33" s="33" t="s">
        <v>9</v>
      </c>
      <c r="K33" s="34" t="s">
        <v>72</v>
      </c>
      <c r="L33" s="67" t="s">
        <v>35</v>
      </c>
      <c r="M33" s="68" t="s">
        <v>73</v>
      </c>
      <c r="N33" s="33" t="s">
        <v>50</v>
      </c>
      <c r="O33" s="40" t="s">
        <v>51</v>
      </c>
      <c r="P33" s="20" t="str">
        <f t="shared" si="0"/>
        <v>Bajo</v>
      </c>
      <c r="Q33" s="20">
        <f>IFERROR(VLOOKUP(N33,LISTAS!$Q$2:$R$4,2,0),"")</f>
        <v>3</v>
      </c>
      <c r="R33" s="20">
        <f>IFERROR(VLOOKUP(O33,LISTAS!$S$2:$T$4,2,0),"")</f>
        <v>3</v>
      </c>
      <c r="S33" s="20">
        <f t="shared" si="1"/>
        <v>9</v>
      </c>
      <c r="T33" s="20" t="str">
        <f t="shared" si="2"/>
        <v>Tolerable</v>
      </c>
      <c r="U33" s="20" t="str">
        <f t="shared" si="3"/>
        <v>No</v>
      </c>
      <c r="V33" s="35" t="s">
        <v>219</v>
      </c>
      <c r="W33" s="36"/>
      <c r="X33" s="34"/>
      <c r="Y33" s="34"/>
      <c r="Z33" s="34"/>
      <c r="AA33" s="34"/>
      <c r="AB33" s="35"/>
    </row>
    <row r="34" spans="1:28" s="32" customFormat="1" ht="40.5" x14ac:dyDescent="0.25">
      <c r="A34" s="127"/>
      <c r="B34" s="124"/>
      <c r="C34" s="42" t="s">
        <v>207</v>
      </c>
      <c r="D34" s="124"/>
      <c r="E34" s="124"/>
      <c r="F34" s="125"/>
      <c r="G34" s="125"/>
      <c r="H34" s="125"/>
      <c r="I34" s="126"/>
      <c r="J34" s="33" t="s">
        <v>9</v>
      </c>
      <c r="K34" s="34" t="s">
        <v>75</v>
      </c>
      <c r="L34" s="69" t="s">
        <v>48</v>
      </c>
      <c r="M34" s="68" t="s">
        <v>73</v>
      </c>
      <c r="N34" s="33" t="s">
        <v>50</v>
      </c>
      <c r="O34" s="40" t="s">
        <v>51</v>
      </c>
      <c r="P34" s="20" t="str">
        <f t="shared" si="0"/>
        <v>Bajo</v>
      </c>
      <c r="Q34" s="20">
        <f>IFERROR(VLOOKUP(N34,LISTAS!$Q$2:$R$4,2,0),"")</f>
        <v>3</v>
      </c>
      <c r="R34" s="20">
        <f>IFERROR(VLOOKUP(O34,LISTAS!$S$2:$T$4,2,0),"")</f>
        <v>3</v>
      </c>
      <c r="S34" s="20">
        <f t="shared" si="1"/>
        <v>9</v>
      </c>
      <c r="T34" s="20" t="str">
        <f t="shared" si="2"/>
        <v>Tolerable</v>
      </c>
      <c r="U34" s="20" t="str">
        <f t="shared" si="3"/>
        <v>No</v>
      </c>
      <c r="V34" s="35" t="s">
        <v>188</v>
      </c>
      <c r="W34" s="36"/>
      <c r="X34" s="34"/>
      <c r="Y34" s="34"/>
      <c r="Z34" s="34"/>
      <c r="AA34" s="34"/>
      <c r="AB34" s="35"/>
    </row>
    <row r="35" spans="1:28" s="32" customFormat="1" ht="49.9" customHeight="1" x14ac:dyDescent="0.25">
      <c r="A35" s="127"/>
      <c r="B35" s="124"/>
      <c r="C35" s="42" t="s">
        <v>207</v>
      </c>
      <c r="D35" s="124"/>
      <c r="E35" s="124"/>
      <c r="F35" s="125"/>
      <c r="G35" s="125"/>
      <c r="H35" s="125"/>
      <c r="I35" s="126"/>
      <c r="J35" s="33" t="s">
        <v>10</v>
      </c>
      <c r="K35" s="34" t="s">
        <v>31</v>
      </c>
      <c r="L35" s="67" t="s">
        <v>35</v>
      </c>
      <c r="M35" s="68" t="s">
        <v>68</v>
      </c>
      <c r="N35" s="33" t="s">
        <v>50</v>
      </c>
      <c r="O35" s="40" t="s">
        <v>51</v>
      </c>
      <c r="P35" s="20" t="str">
        <f t="shared" si="0"/>
        <v>Bajo</v>
      </c>
      <c r="Q35" s="20">
        <f>IFERROR(VLOOKUP(N35,LISTAS!$Q$2:$R$4,2,0),"")</f>
        <v>3</v>
      </c>
      <c r="R35" s="20">
        <f>IFERROR(VLOOKUP(O35,LISTAS!$S$2:$T$4,2,0),"")</f>
        <v>3</v>
      </c>
      <c r="S35" s="20">
        <f t="shared" si="1"/>
        <v>9</v>
      </c>
      <c r="T35" s="20" t="str">
        <f t="shared" si="2"/>
        <v>Tolerable</v>
      </c>
      <c r="U35" s="20" t="str">
        <f t="shared" si="3"/>
        <v>No</v>
      </c>
      <c r="V35" s="35" t="s">
        <v>220</v>
      </c>
      <c r="W35" s="36"/>
      <c r="X35" s="34"/>
      <c r="Y35" s="34"/>
      <c r="Z35" s="34"/>
      <c r="AA35" s="34"/>
      <c r="AB35" s="35"/>
    </row>
    <row r="36" spans="1:28" s="32" customFormat="1" ht="27" x14ac:dyDescent="0.25">
      <c r="A36" s="127"/>
      <c r="B36" s="124"/>
      <c r="C36" s="42" t="s">
        <v>207</v>
      </c>
      <c r="D36" s="124"/>
      <c r="E36" s="124"/>
      <c r="F36" s="125"/>
      <c r="G36" s="125"/>
      <c r="H36" s="125"/>
      <c r="I36" s="126"/>
      <c r="J36" s="33" t="s">
        <v>11</v>
      </c>
      <c r="K36" s="34" t="s">
        <v>32</v>
      </c>
      <c r="L36" s="69" t="s">
        <v>48</v>
      </c>
      <c r="M36" s="68" t="s">
        <v>73</v>
      </c>
      <c r="N36" s="33" t="s">
        <v>60</v>
      </c>
      <c r="O36" s="40" t="s">
        <v>38</v>
      </c>
      <c r="P36" s="20" t="str">
        <f t="shared" si="0"/>
        <v>Bajo</v>
      </c>
      <c r="Q36" s="20">
        <f>IFERROR(VLOOKUP(N36,LISTAS!$Q$2:$R$4,2,0),"")</f>
        <v>5</v>
      </c>
      <c r="R36" s="20">
        <f>IFERROR(VLOOKUP(O36,LISTAS!$S$2:$T$4,2,0),"")</f>
        <v>1</v>
      </c>
      <c r="S36" s="20">
        <f t="shared" si="1"/>
        <v>5</v>
      </c>
      <c r="T36" s="20" t="str">
        <f t="shared" si="2"/>
        <v>Tolerable</v>
      </c>
      <c r="U36" s="20" t="str">
        <f t="shared" si="3"/>
        <v>No</v>
      </c>
      <c r="V36" s="35" t="s">
        <v>221</v>
      </c>
      <c r="W36" s="36"/>
      <c r="X36" s="34"/>
      <c r="Y36" s="34"/>
      <c r="Z36" s="34"/>
      <c r="AA36" s="34"/>
      <c r="AB36" s="35"/>
    </row>
    <row r="37" spans="1:28" s="32" customFormat="1" ht="38.25" customHeight="1" x14ac:dyDescent="0.25">
      <c r="A37" s="127"/>
      <c r="B37" s="124"/>
      <c r="C37" s="42" t="s">
        <v>207</v>
      </c>
      <c r="D37" s="124"/>
      <c r="E37" s="124"/>
      <c r="F37" s="125"/>
      <c r="G37" s="125"/>
      <c r="H37" s="125"/>
      <c r="I37" s="126"/>
      <c r="J37" s="33" t="s">
        <v>12</v>
      </c>
      <c r="K37" s="34" t="s">
        <v>33</v>
      </c>
      <c r="L37" s="67" t="s">
        <v>35</v>
      </c>
      <c r="M37" s="68" t="s">
        <v>76</v>
      </c>
      <c r="N37" s="33" t="s">
        <v>60</v>
      </c>
      <c r="O37" s="40" t="s">
        <v>38</v>
      </c>
      <c r="P37" s="20" t="str">
        <f t="shared" si="0"/>
        <v>Bajo</v>
      </c>
      <c r="Q37" s="20">
        <f>IFERROR(VLOOKUP(N37,LISTAS!$Q$2:$R$4,2,0),"")</f>
        <v>5</v>
      </c>
      <c r="R37" s="20">
        <f>IFERROR(VLOOKUP(O37,LISTAS!$S$2:$T$4,2,0),"")</f>
        <v>1</v>
      </c>
      <c r="S37" s="20">
        <f t="shared" si="1"/>
        <v>5</v>
      </c>
      <c r="T37" s="20" t="str">
        <f t="shared" si="2"/>
        <v>Tolerable</v>
      </c>
      <c r="U37" s="20" t="str">
        <f t="shared" si="3"/>
        <v>No</v>
      </c>
      <c r="V37" s="35" t="s">
        <v>222</v>
      </c>
      <c r="W37" s="36"/>
      <c r="X37" s="34"/>
      <c r="Y37" s="34"/>
      <c r="Z37" s="34"/>
      <c r="AA37" s="34"/>
      <c r="AB37" s="35"/>
    </row>
    <row r="38" spans="1:28" s="32" customFormat="1" ht="52.9" customHeight="1" x14ac:dyDescent="0.25">
      <c r="A38" s="127" t="s">
        <v>223</v>
      </c>
      <c r="B38" s="124" t="s">
        <v>224</v>
      </c>
      <c r="C38" s="42" t="s">
        <v>225</v>
      </c>
      <c r="D38" s="124" t="s">
        <v>226</v>
      </c>
      <c r="E38" s="124" t="s">
        <v>227</v>
      </c>
      <c r="F38" s="125" t="s">
        <v>2</v>
      </c>
      <c r="G38" s="125" t="s">
        <v>83</v>
      </c>
      <c r="H38" s="125" t="s">
        <v>56</v>
      </c>
      <c r="I38" s="126" t="s">
        <v>184</v>
      </c>
      <c r="J38" s="33" t="s">
        <v>9</v>
      </c>
      <c r="K38" s="34" t="s">
        <v>67</v>
      </c>
      <c r="L38" s="67" t="s">
        <v>35</v>
      </c>
      <c r="M38" s="68" t="s">
        <v>59</v>
      </c>
      <c r="N38" s="33" t="s">
        <v>60</v>
      </c>
      <c r="O38" s="40" t="s">
        <v>51</v>
      </c>
      <c r="P38" s="20" t="str">
        <f t="shared" si="0"/>
        <v>Moderado</v>
      </c>
      <c r="Q38" s="20">
        <f>IFERROR(VLOOKUP(N38,LISTAS!$Q$2:$R$4,2,0),"")</f>
        <v>5</v>
      </c>
      <c r="R38" s="20">
        <f>IFERROR(VLOOKUP(O38,LISTAS!$S$2:$T$4,2,0),"")</f>
        <v>3</v>
      </c>
      <c r="S38" s="20">
        <f t="shared" si="1"/>
        <v>15</v>
      </c>
      <c r="T38" s="20" t="str">
        <f t="shared" si="2"/>
        <v>Potencialmente no tolerable</v>
      </c>
      <c r="U38" s="20" t="str">
        <f t="shared" si="3"/>
        <v>No</v>
      </c>
      <c r="V38" s="35" t="s">
        <v>228</v>
      </c>
      <c r="W38" s="36"/>
      <c r="X38" s="34"/>
      <c r="Y38" s="34"/>
      <c r="Z38" s="34"/>
      <c r="AA38" s="34"/>
      <c r="AB38" s="35"/>
    </row>
    <row r="39" spans="1:28" s="32" customFormat="1" ht="51.6" customHeight="1" x14ac:dyDescent="0.25">
      <c r="A39" s="127"/>
      <c r="B39" s="124"/>
      <c r="C39" s="42" t="s">
        <v>225</v>
      </c>
      <c r="D39" s="124"/>
      <c r="E39" s="124"/>
      <c r="F39" s="125"/>
      <c r="G39" s="125"/>
      <c r="H39" s="125"/>
      <c r="I39" s="126"/>
      <c r="J39" s="33" t="s">
        <v>10</v>
      </c>
      <c r="K39" s="34" t="s">
        <v>31</v>
      </c>
      <c r="L39" s="67" t="s">
        <v>35</v>
      </c>
      <c r="M39" s="68" t="s">
        <v>68</v>
      </c>
      <c r="N39" s="33" t="s">
        <v>60</v>
      </c>
      <c r="O39" s="40" t="s">
        <v>51</v>
      </c>
      <c r="P39" s="20" t="str">
        <f t="shared" si="0"/>
        <v>Moderado</v>
      </c>
      <c r="Q39" s="20">
        <f>IFERROR(VLOOKUP(N39,LISTAS!$Q$2:$R$4,2,0),"")</f>
        <v>5</v>
      </c>
      <c r="R39" s="20">
        <f>IFERROR(VLOOKUP(O39,LISTAS!$S$2:$T$4,2,0),"")</f>
        <v>3</v>
      </c>
      <c r="S39" s="20">
        <f t="shared" si="1"/>
        <v>15</v>
      </c>
      <c r="T39" s="20" t="str">
        <f t="shared" si="2"/>
        <v>Potencialmente no tolerable</v>
      </c>
      <c r="U39" s="20" t="str">
        <f t="shared" si="3"/>
        <v>No</v>
      </c>
      <c r="V39" s="35" t="s">
        <v>229</v>
      </c>
      <c r="W39" s="36"/>
      <c r="X39" s="34"/>
      <c r="Y39" s="34"/>
      <c r="Z39" s="34"/>
      <c r="AA39" s="34"/>
      <c r="AB39" s="35"/>
    </row>
    <row r="40" spans="1:28" s="32" customFormat="1" ht="27" x14ac:dyDescent="0.25">
      <c r="A40" s="127"/>
      <c r="B40" s="124"/>
      <c r="C40" s="42" t="s">
        <v>225</v>
      </c>
      <c r="D40" s="124"/>
      <c r="E40" s="124"/>
      <c r="F40" s="125"/>
      <c r="G40" s="125"/>
      <c r="H40" s="125"/>
      <c r="I40" s="126"/>
      <c r="J40" s="33" t="s">
        <v>11</v>
      </c>
      <c r="K40" s="34" t="s">
        <v>32</v>
      </c>
      <c r="L40" s="69" t="s">
        <v>48</v>
      </c>
      <c r="M40" s="68" t="s">
        <v>73</v>
      </c>
      <c r="N40" s="33" t="s">
        <v>60</v>
      </c>
      <c r="O40" s="40" t="s">
        <v>38</v>
      </c>
      <c r="P40" s="20" t="str">
        <f t="shared" si="0"/>
        <v>Bajo</v>
      </c>
      <c r="Q40" s="20">
        <f>IFERROR(VLOOKUP(N40,LISTAS!$Q$2:$R$4,2,0),"")</f>
        <v>5</v>
      </c>
      <c r="R40" s="20">
        <f>IFERROR(VLOOKUP(O40,LISTAS!$S$2:$T$4,2,0),"")</f>
        <v>1</v>
      </c>
      <c r="S40" s="20">
        <f t="shared" si="1"/>
        <v>5</v>
      </c>
      <c r="T40" s="20" t="str">
        <f t="shared" si="2"/>
        <v>Tolerable</v>
      </c>
      <c r="U40" s="20" t="str">
        <f t="shared" si="3"/>
        <v>No</v>
      </c>
      <c r="V40" s="35" t="s">
        <v>221</v>
      </c>
      <c r="W40" s="36"/>
      <c r="X40" s="34"/>
      <c r="Y40" s="34"/>
      <c r="Z40" s="34"/>
      <c r="AA40" s="34"/>
      <c r="AB40" s="35"/>
    </row>
    <row r="41" spans="1:28" s="32" customFormat="1" ht="40.5" x14ac:dyDescent="0.25">
      <c r="A41" s="127"/>
      <c r="B41" s="124"/>
      <c r="C41" s="42" t="s">
        <v>225</v>
      </c>
      <c r="D41" s="124"/>
      <c r="E41" s="124"/>
      <c r="F41" s="125"/>
      <c r="G41" s="125"/>
      <c r="H41" s="125"/>
      <c r="I41" s="126"/>
      <c r="J41" s="33" t="s">
        <v>9</v>
      </c>
      <c r="K41" s="34" t="s">
        <v>75</v>
      </c>
      <c r="L41" s="69" t="s">
        <v>48</v>
      </c>
      <c r="M41" s="68" t="s">
        <v>59</v>
      </c>
      <c r="N41" s="33" t="s">
        <v>60</v>
      </c>
      <c r="O41" s="40" t="s">
        <v>51</v>
      </c>
      <c r="P41" s="20" t="str">
        <f t="shared" si="0"/>
        <v>Moderado</v>
      </c>
      <c r="Q41" s="20">
        <f>IFERROR(VLOOKUP(N41,LISTAS!$Q$2:$R$4,2,0),"")</f>
        <v>5</v>
      </c>
      <c r="R41" s="20">
        <f>IFERROR(VLOOKUP(O41,LISTAS!$S$2:$T$4,2,0),"")</f>
        <v>3</v>
      </c>
      <c r="S41" s="20">
        <f t="shared" si="1"/>
        <v>15</v>
      </c>
      <c r="T41" s="20" t="str">
        <f t="shared" si="2"/>
        <v>Potencialmente no tolerable</v>
      </c>
      <c r="U41" s="20" t="str">
        <f t="shared" si="3"/>
        <v>No</v>
      </c>
      <c r="V41" s="35" t="s">
        <v>230</v>
      </c>
      <c r="W41" s="36"/>
      <c r="X41" s="34"/>
      <c r="Y41" s="34"/>
      <c r="Z41" s="34"/>
      <c r="AA41" s="34"/>
      <c r="AB41" s="35"/>
    </row>
    <row r="42" spans="1:28" s="32" customFormat="1" ht="58.15" customHeight="1" x14ac:dyDescent="0.25">
      <c r="A42" s="127"/>
      <c r="B42" s="124"/>
      <c r="C42" s="42" t="s">
        <v>225</v>
      </c>
      <c r="D42" s="124"/>
      <c r="E42" s="124"/>
      <c r="F42" s="125"/>
      <c r="G42" s="125"/>
      <c r="H42" s="125"/>
      <c r="I42" s="126"/>
      <c r="J42" s="33" t="s">
        <v>13</v>
      </c>
      <c r="K42" s="34" t="s">
        <v>34</v>
      </c>
      <c r="L42" s="67" t="s">
        <v>35</v>
      </c>
      <c r="M42" s="68" t="s">
        <v>79</v>
      </c>
      <c r="N42" s="33" t="s">
        <v>60</v>
      </c>
      <c r="O42" s="40" t="s">
        <v>61</v>
      </c>
      <c r="P42" s="20" t="str">
        <f t="shared" si="0"/>
        <v>Alto</v>
      </c>
      <c r="Q42" s="20">
        <f>IFERROR(VLOOKUP(N42,LISTAS!$Q$2:$R$4,2,0),"")</f>
        <v>5</v>
      </c>
      <c r="R42" s="20">
        <f>IFERROR(VLOOKUP(O42,LISTAS!$S$2:$T$4,2,0),"")</f>
        <v>5</v>
      </c>
      <c r="S42" s="20">
        <f t="shared" si="1"/>
        <v>25</v>
      </c>
      <c r="T42" s="20" t="str">
        <f t="shared" si="2"/>
        <v>No tolerable</v>
      </c>
      <c r="U42" s="20" t="str">
        <f t="shared" si="3"/>
        <v>Si</v>
      </c>
      <c r="V42" s="35" t="s">
        <v>231</v>
      </c>
      <c r="W42" s="36"/>
      <c r="X42" s="34"/>
      <c r="Y42" s="34"/>
      <c r="Z42" s="34"/>
      <c r="AA42" s="34"/>
      <c r="AB42" s="35"/>
    </row>
    <row r="43" spans="1:28" s="32" customFormat="1" ht="50.45" customHeight="1" x14ac:dyDescent="0.25">
      <c r="A43" s="127" t="s">
        <v>179</v>
      </c>
      <c r="B43" s="124" t="s">
        <v>232</v>
      </c>
      <c r="C43" s="42" t="s">
        <v>233</v>
      </c>
      <c r="D43" s="128" t="s">
        <v>234</v>
      </c>
      <c r="E43" s="124" t="s">
        <v>235</v>
      </c>
      <c r="F43" s="125" t="s">
        <v>2</v>
      </c>
      <c r="G43" s="125" t="s">
        <v>83</v>
      </c>
      <c r="H43" s="125" t="s">
        <v>56</v>
      </c>
      <c r="I43" s="126" t="s">
        <v>184</v>
      </c>
      <c r="J43" s="33" t="s">
        <v>4</v>
      </c>
      <c r="K43" s="34" t="s">
        <v>25</v>
      </c>
      <c r="L43" s="67" t="s">
        <v>35</v>
      </c>
      <c r="M43" s="68" t="s">
        <v>36</v>
      </c>
      <c r="N43" s="33" t="s">
        <v>60</v>
      </c>
      <c r="O43" s="40" t="s">
        <v>61</v>
      </c>
      <c r="P43" s="20" t="str">
        <f t="shared" si="0"/>
        <v>Alto</v>
      </c>
      <c r="Q43" s="20">
        <f>IFERROR(VLOOKUP(N43,LISTAS!$Q$2:$R$4,2,0),"")</f>
        <v>5</v>
      </c>
      <c r="R43" s="20">
        <f>IFERROR(VLOOKUP(O43,LISTAS!$S$2:$T$4,2,0),"")</f>
        <v>5</v>
      </c>
      <c r="S43" s="20">
        <f t="shared" si="1"/>
        <v>25</v>
      </c>
      <c r="T43" s="20" t="str">
        <f t="shared" si="2"/>
        <v>No tolerable</v>
      </c>
      <c r="U43" s="20" t="str">
        <f t="shared" si="3"/>
        <v>Si</v>
      </c>
      <c r="V43" s="35" t="s">
        <v>236</v>
      </c>
      <c r="W43" s="36"/>
      <c r="X43" s="34"/>
      <c r="Y43" s="34"/>
      <c r="Z43" s="34"/>
      <c r="AA43" s="34"/>
      <c r="AB43" s="35"/>
    </row>
    <row r="44" spans="1:28" s="32" customFormat="1" ht="52.9" customHeight="1" x14ac:dyDescent="0.25">
      <c r="A44" s="127"/>
      <c r="B44" s="124"/>
      <c r="C44" s="42" t="s">
        <v>233</v>
      </c>
      <c r="D44" s="129"/>
      <c r="E44" s="124"/>
      <c r="F44" s="125"/>
      <c r="G44" s="125"/>
      <c r="H44" s="125"/>
      <c r="I44" s="126"/>
      <c r="J44" s="33" t="s">
        <v>4</v>
      </c>
      <c r="K44" s="34" t="s">
        <v>44</v>
      </c>
      <c r="L44" s="67" t="s">
        <v>35</v>
      </c>
      <c r="M44" s="68" t="s">
        <v>36</v>
      </c>
      <c r="N44" s="33" t="s">
        <v>60</v>
      </c>
      <c r="O44" s="40" t="s">
        <v>61</v>
      </c>
      <c r="P44" s="20" t="str">
        <f t="shared" si="0"/>
        <v>Alto</v>
      </c>
      <c r="Q44" s="20">
        <f>IFERROR(VLOOKUP(N44,LISTAS!$Q$2:$R$4,2,0),"")</f>
        <v>5</v>
      </c>
      <c r="R44" s="20">
        <f>IFERROR(VLOOKUP(O44,LISTAS!$S$2:$T$4,2,0),"")</f>
        <v>5</v>
      </c>
      <c r="S44" s="20">
        <f t="shared" si="1"/>
        <v>25</v>
      </c>
      <c r="T44" s="20" t="str">
        <f t="shared" si="2"/>
        <v>No tolerable</v>
      </c>
      <c r="U44" s="20" t="str">
        <f t="shared" si="3"/>
        <v>Si</v>
      </c>
      <c r="V44" s="35" t="s">
        <v>237</v>
      </c>
      <c r="W44" s="36"/>
      <c r="X44" s="34"/>
      <c r="Y44" s="34"/>
      <c r="Z44" s="34"/>
      <c r="AA44" s="34"/>
      <c r="AB44" s="35"/>
    </row>
    <row r="45" spans="1:28" s="32" customFormat="1" ht="38.450000000000003" customHeight="1" x14ac:dyDescent="0.25">
      <c r="A45" s="127"/>
      <c r="B45" s="124"/>
      <c r="C45" s="42" t="s">
        <v>233</v>
      </c>
      <c r="D45" s="129"/>
      <c r="E45" s="124"/>
      <c r="F45" s="125"/>
      <c r="G45" s="125"/>
      <c r="H45" s="125"/>
      <c r="I45" s="126"/>
      <c r="J45" s="33" t="s">
        <v>4</v>
      </c>
      <c r="K45" s="34" t="s">
        <v>71</v>
      </c>
      <c r="L45" s="67" t="s">
        <v>35</v>
      </c>
      <c r="M45" s="68" t="s">
        <v>36</v>
      </c>
      <c r="N45" s="33" t="s">
        <v>60</v>
      </c>
      <c r="O45" s="40" t="s">
        <v>38</v>
      </c>
      <c r="P45" s="20" t="str">
        <f t="shared" si="0"/>
        <v>Bajo</v>
      </c>
      <c r="Q45" s="20">
        <f>IFERROR(VLOOKUP(N45,LISTAS!$Q$2:$R$4,2,0),"")</f>
        <v>5</v>
      </c>
      <c r="R45" s="20">
        <f>IFERROR(VLOOKUP(O45,LISTAS!$S$2:$T$4,2,0),"")</f>
        <v>1</v>
      </c>
      <c r="S45" s="20">
        <f t="shared" si="1"/>
        <v>5</v>
      </c>
      <c r="T45" s="20" t="str">
        <f t="shared" si="2"/>
        <v>Tolerable</v>
      </c>
      <c r="U45" s="20" t="str">
        <f t="shared" si="3"/>
        <v>No</v>
      </c>
      <c r="V45" s="35" t="s">
        <v>238</v>
      </c>
      <c r="W45" s="36"/>
      <c r="X45" s="34"/>
      <c r="Y45" s="34"/>
      <c r="Z45" s="34"/>
      <c r="AA45" s="34"/>
      <c r="AB45" s="35"/>
    </row>
    <row r="46" spans="1:28" s="32" customFormat="1" ht="26.45" customHeight="1" x14ac:dyDescent="0.25">
      <c r="A46" s="127"/>
      <c r="B46" s="124"/>
      <c r="C46" s="42" t="s">
        <v>233</v>
      </c>
      <c r="D46" s="129"/>
      <c r="E46" s="124"/>
      <c r="F46" s="125"/>
      <c r="G46" s="125"/>
      <c r="H46" s="125"/>
      <c r="I46" s="126"/>
      <c r="J46" s="33" t="s">
        <v>8</v>
      </c>
      <c r="K46" s="34" t="s">
        <v>29</v>
      </c>
      <c r="L46" s="67" t="s">
        <v>35</v>
      </c>
      <c r="M46" s="68" t="s">
        <v>59</v>
      </c>
      <c r="N46" s="33" t="s">
        <v>50</v>
      </c>
      <c r="O46" s="40" t="s">
        <v>38</v>
      </c>
      <c r="P46" s="20" t="str">
        <f t="shared" si="0"/>
        <v>Bajo</v>
      </c>
      <c r="Q46" s="20">
        <f>IFERROR(VLOOKUP(N46,LISTAS!$Q$2:$R$4,2,0),"")</f>
        <v>3</v>
      </c>
      <c r="R46" s="20">
        <f>IFERROR(VLOOKUP(O46,LISTAS!$S$2:$T$4,2,0),"")</f>
        <v>1</v>
      </c>
      <c r="S46" s="20">
        <f t="shared" si="1"/>
        <v>3</v>
      </c>
      <c r="T46" s="20" t="str">
        <f t="shared" si="2"/>
        <v>Tolerable</v>
      </c>
      <c r="U46" s="20" t="str">
        <f t="shared" si="3"/>
        <v>No</v>
      </c>
      <c r="V46" s="35" t="s">
        <v>239</v>
      </c>
      <c r="W46" s="36"/>
      <c r="X46" s="34"/>
      <c r="Y46" s="34"/>
      <c r="Z46" s="34"/>
      <c r="AA46" s="34"/>
      <c r="AB46" s="35"/>
    </row>
    <row r="47" spans="1:28" s="32" customFormat="1" ht="26.45" customHeight="1" x14ac:dyDescent="0.25">
      <c r="A47" s="127"/>
      <c r="B47" s="124"/>
      <c r="C47" s="42" t="s">
        <v>233</v>
      </c>
      <c r="D47" s="129"/>
      <c r="E47" s="124"/>
      <c r="F47" s="125"/>
      <c r="G47" s="125"/>
      <c r="H47" s="125"/>
      <c r="I47" s="126"/>
      <c r="J47" s="33" t="s">
        <v>11</v>
      </c>
      <c r="K47" s="34" t="s">
        <v>32</v>
      </c>
      <c r="L47" s="69" t="s">
        <v>48</v>
      </c>
      <c r="M47" s="68" t="s">
        <v>73</v>
      </c>
      <c r="N47" s="33" t="s">
        <v>60</v>
      </c>
      <c r="O47" s="40" t="s">
        <v>38</v>
      </c>
      <c r="P47" s="20" t="str">
        <f t="shared" si="0"/>
        <v>Bajo</v>
      </c>
      <c r="Q47" s="20">
        <f>IFERROR(VLOOKUP(N47,LISTAS!$Q$2:$R$4,2,0),"")</f>
        <v>5</v>
      </c>
      <c r="R47" s="20">
        <f>IFERROR(VLOOKUP(O47,LISTAS!$S$2:$T$4,2,0),"")</f>
        <v>1</v>
      </c>
      <c r="S47" s="20">
        <f t="shared" si="1"/>
        <v>5</v>
      </c>
      <c r="T47" s="20" t="str">
        <f t="shared" si="2"/>
        <v>Tolerable</v>
      </c>
      <c r="U47" s="20" t="str">
        <f t="shared" si="3"/>
        <v>No</v>
      </c>
      <c r="V47" s="35" t="s">
        <v>221</v>
      </c>
      <c r="W47" s="36"/>
      <c r="X47" s="34"/>
      <c r="Y47" s="34"/>
      <c r="Z47" s="34"/>
      <c r="AA47" s="34"/>
      <c r="AB47" s="35"/>
    </row>
    <row r="48" spans="1:28" s="32" customFormat="1" ht="55.9" customHeight="1" x14ac:dyDescent="0.25">
      <c r="A48" s="127"/>
      <c r="B48" s="124"/>
      <c r="C48" s="42" t="s">
        <v>233</v>
      </c>
      <c r="D48" s="130"/>
      <c r="E48" s="124"/>
      <c r="F48" s="125"/>
      <c r="G48" s="125"/>
      <c r="H48" s="125"/>
      <c r="I48" s="126"/>
      <c r="J48" s="33" t="s">
        <v>9</v>
      </c>
      <c r="K48" s="34" t="s">
        <v>47</v>
      </c>
      <c r="L48" s="67" t="s">
        <v>35</v>
      </c>
      <c r="M48" s="68" t="s">
        <v>73</v>
      </c>
      <c r="N48" s="33" t="s">
        <v>50</v>
      </c>
      <c r="O48" s="40" t="s">
        <v>51</v>
      </c>
      <c r="P48" s="20" t="str">
        <f t="shared" si="0"/>
        <v>Bajo</v>
      </c>
      <c r="Q48" s="20">
        <f>IFERROR(VLOOKUP(N48,LISTAS!$Q$2:$R$4,2,0),"")</f>
        <v>3</v>
      </c>
      <c r="R48" s="20">
        <f>IFERROR(VLOOKUP(O48,LISTAS!$S$2:$T$4,2,0),"")</f>
        <v>3</v>
      </c>
      <c r="S48" s="20">
        <f t="shared" si="1"/>
        <v>9</v>
      </c>
      <c r="T48" s="20" t="str">
        <f t="shared" si="2"/>
        <v>Tolerable</v>
      </c>
      <c r="U48" s="20" t="str">
        <f t="shared" si="3"/>
        <v>No</v>
      </c>
      <c r="V48" s="35" t="s">
        <v>240</v>
      </c>
      <c r="W48" s="36"/>
      <c r="X48" s="34"/>
      <c r="Y48" s="34"/>
      <c r="Z48" s="34"/>
      <c r="AA48" s="34"/>
      <c r="AB48" s="35"/>
    </row>
    <row r="49" spans="10:15" x14ac:dyDescent="0.25">
      <c r="J49" s="39"/>
      <c r="K49" s="32"/>
      <c r="N49" s="39"/>
      <c r="O49" s="39"/>
    </row>
    <row r="50" spans="10:15" x14ac:dyDescent="0.25">
      <c r="J50" s="39"/>
      <c r="K50" s="32"/>
      <c r="N50" s="39"/>
      <c r="O50" s="39"/>
    </row>
    <row r="51" spans="10:15" x14ac:dyDescent="0.25">
      <c r="J51" s="39"/>
      <c r="K51" s="32"/>
      <c r="N51" s="39"/>
      <c r="O51" s="39"/>
    </row>
    <row r="52" spans="10:15" x14ac:dyDescent="0.25">
      <c r="J52" s="39"/>
      <c r="K52" s="32"/>
      <c r="N52" s="39"/>
      <c r="O52" s="39"/>
    </row>
    <row r="53" spans="10:15" x14ac:dyDescent="0.25">
      <c r="J53" s="39"/>
      <c r="K53" s="32"/>
      <c r="N53" s="39"/>
      <c r="O53" s="39"/>
    </row>
    <row r="54" spans="10:15" x14ac:dyDescent="0.25">
      <c r="J54" s="39"/>
      <c r="K54" s="32"/>
      <c r="N54" s="39"/>
      <c r="O54" s="39"/>
    </row>
    <row r="55" spans="10:15" x14ac:dyDescent="0.25">
      <c r="J55" s="39"/>
      <c r="K55" s="32"/>
      <c r="N55" s="39"/>
      <c r="O55" s="39"/>
    </row>
    <row r="56" spans="10:15" x14ac:dyDescent="0.25">
      <c r="J56" s="39"/>
      <c r="K56" s="32"/>
      <c r="N56" s="39"/>
      <c r="O56" s="39"/>
    </row>
    <row r="57" spans="10:15" x14ac:dyDescent="0.25">
      <c r="J57" s="39"/>
      <c r="K57" s="32"/>
      <c r="N57" s="39"/>
      <c r="O57" s="39"/>
    </row>
    <row r="58" spans="10:15" x14ac:dyDescent="0.25">
      <c r="J58" s="39"/>
      <c r="K58" s="32"/>
      <c r="N58" s="39"/>
      <c r="O58" s="39"/>
    </row>
    <row r="59" spans="10:15" x14ac:dyDescent="0.25">
      <c r="J59" s="39"/>
      <c r="K59" s="32"/>
      <c r="N59" s="39"/>
      <c r="O59" s="39"/>
    </row>
    <row r="60" spans="10:15" x14ac:dyDescent="0.25">
      <c r="J60" s="39"/>
      <c r="K60" s="32"/>
    </row>
    <row r="61" spans="10:15" x14ac:dyDescent="0.25">
      <c r="J61" s="39"/>
      <c r="K61" s="32"/>
    </row>
    <row r="62" spans="10:15" x14ac:dyDescent="0.25">
      <c r="J62" s="39"/>
      <c r="K62" s="32"/>
    </row>
    <row r="63" spans="10:15" x14ac:dyDescent="0.25">
      <c r="J63" s="39"/>
      <c r="K63" s="32"/>
    </row>
    <row r="64" spans="10:15" x14ac:dyDescent="0.25">
      <c r="J64" s="39"/>
      <c r="K64" s="32"/>
    </row>
    <row r="65" spans="10:11" x14ac:dyDescent="0.25">
      <c r="J65" s="39"/>
      <c r="K65" s="32"/>
    </row>
    <row r="66" spans="10:11" x14ac:dyDescent="0.25">
      <c r="J66" s="39"/>
      <c r="K66" s="32"/>
    </row>
    <row r="67" spans="10:11" x14ac:dyDescent="0.25">
      <c r="J67" s="39"/>
      <c r="K67" s="32"/>
    </row>
    <row r="68" spans="10:11" x14ac:dyDescent="0.25">
      <c r="J68" s="39"/>
      <c r="K68" s="32"/>
    </row>
    <row r="69" spans="10:11" x14ac:dyDescent="0.25">
      <c r="J69" s="39"/>
      <c r="K69" s="32"/>
    </row>
    <row r="70" spans="10:11" x14ac:dyDescent="0.25">
      <c r="J70" s="39"/>
      <c r="K70" s="32"/>
    </row>
    <row r="71" spans="10:11" x14ac:dyDescent="0.25">
      <c r="J71" s="39"/>
      <c r="K71" s="32"/>
    </row>
    <row r="72" spans="10:11" x14ac:dyDescent="0.25">
      <c r="J72" s="39"/>
      <c r="K72" s="32"/>
    </row>
    <row r="73" spans="10:11" x14ac:dyDescent="0.25">
      <c r="J73" s="39"/>
      <c r="K73" s="32"/>
    </row>
    <row r="74" spans="10:11" x14ac:dyDescent="0.25">
      <c r="J74" s="39"/>
      <c r="K74" s="32"/>
    </row>
    <row r="75" spans="10:11" x14ac:dyDescent="0.25">
      <c r="J75" s="39"/>
      <c r="K75" s="32"/>
    </row>
    <row r="76" spans="10:11" x14ac:dyDescent="0.25">
      <c r="J76" s="39"/>
      <c r="K76" s="32"/>
    </row>
    <row r="77" spans="10:11" x14ac:dyDescent="0.25">
      <c r="J77" s="39"/>
      <c r="K77" s="32"/>
    </row>
    <row r="78" spans="10:11" x14ac:dyDescent="0.25">
      <c r="J78" s="39"/>
      <c r="K78" s="32"/>
    </row>
    <row r="79" spans="10:11" x14ac:dyDescent="0.25">
      <c r="J79" s="39"/>
      <c r="K79" s="32"/>
    </row>
    <row r="80" spans="10:11" x14ac:dyDescent="0.25">
      <c r="J80" s="39"/>
      <c r="K80" s="32"/>
    </row>
    <row r="81" spans="10:11" x14ac:dyDescent="0.25">
      <c r="J81" s="39"/>
      <c r="K81" s="32"/>
    </row>
    <row r="82" spans="10:11" x14ac:dyDescent="0.25">
      <c r="J82" s="39"/>
      <c r="K82" s="32"/>
    </row>
    <row r="83" spans="10:11" x14ac:dyDescent="0.25">
      <c r="J83" s="39"/>
      <c r="K83" s="32"/>
    </row>
    <row r="84" spans="10:11" x14ac:dyDescent="0.25">
      <c r="J84" s="39"/>
      <c r="K84" s="32"/>
    </row>
    <row r="85" spans="10:11" x14ac:dyDescent="0.25">
      <c r="J85" s="39"/>
      <c r="K85" s="32"/>
    </row>
    <row r="86" spans="10:11" x14ac:dyDescent="0.25">
      <c r="J86" s="39"/>
      <c r="K86" s="32"/>
    </row>
    <row r="87" spans="10:11" x14ac:dyDescent="0.25">
      <c r="J87" s="39"/>
      <c r="K87" s="32"/>
    </row>
    <row r="88" spans="10:11" x14ac:dyDescent="0.25">
      <c r="J88" s="39"/>
      <c r="K88" s="32"/>
    </row>
    <row r="89" spans="10:11" x14ac:dyDescent="0.25">
      <c r="J89" s="39"/>
      <c r="K89" s="32"/>
    </row>
    <row r="90" spans="10:11" x14ac:dyDescent="0.25">
      <c r="J90" s="39"/>
      <c r="K90" s="32"/>
    </row>
    <row r="91" spans="10:11" x14ac:dyDescent="0.25">
      <c r="J91" s="39"/>
      <c r="K91" s="32"/>
    </row>
    <row r="92" spans="10:11" x14ac:dyDescent="0.25">
      <c r="J92" s="39"/>
      <c r="K92" s="32"/>
    </row>
    <row r="93" spans="10:11" x14ac:dyDescent="0.25">
      <c r="J93" s="39"/>
      <c r="K93" s="32"/>
    </row>
    <row r="94" spans="10:11" x14ac:dyDescent="0.25">
      <c r="J94" s="39"/>
      <c r="K94" s="32"/>
    </row>
  </sheetData>
  <sheetProtection formatCells="0" formatColumns="0" formatRows="0"/>
  <protectedRanges>
    <protectedRange algorithmName="SHA-512" hashValue="09jzJxAH+giazvQZmJXE//0PbwPk2MA19AcMNldQXcPcMJS1oCImliZCAhf2M6cySJZVX9tGxdCyjL9WdlsgIQ==" saltValue="sqwP5QeRd1XHfZLWWsfXpQ==" spinCount="100000" sqref="P7:U48" name="VALORACION"/>
  </protectedRanges>
  <mergeCells count="51">
    <mergeCell ref="W4:AB5"/>
    <mergeCell ref="N4:V4"/>
    <mergeCell ref="N5:V5"/>
    <mergeCell ref="J4:M5"/>
    <mergeCell ref="B4:I5"/>
    <mergeCell ref="B1:Y1"/>
    <mergeCell ref="B2:Y2"/>
    <mergeCell ref="B3:Y3"/>
    <mergeCell ref="Z3:AB3"/>
    <mergeCell ref="Z2:AB2"/>
    <mergeCell ref="Z1:AB1"/>
    <mergeCell ref="G12:G23"/>
    <mergeCell ref="H12:H23"/>
    <mergeCell ref="I12:I23"/>
    <mergeCell ref="E7:E11"/>
    <mergeCell ref="F7:F11"/>
    <mergeCell ref="G7:G11"/>
    <mergeCell ref="E12:E23"/>
    <mergeCell ref="F12:F23"/>
    <mergeCell ref="H7:H11"/>
    <mergeCell ref="I7:I11"/>
    <mergeCell ref="A12:A23"/>
    <mergeCell ref="D24:D37"/>
    <mergeCell ref="B24:B37"/>
    <mergeCell ref="A24:A37"/>
    <mergeCell ref="B7:B11"/>
    <mergeCell ref="A7:A11"/>
    <mergeCell ref="D12:D23"/>
    <mergeCell ref="D7:D11"/>
    <mergeCell ref="B12:B23"/>
    <mergeCell ref="A38:A42"/>
    <mergeCell ref="B38:B42"/>
    <mergeCell ref="D38:D42"/>
    <mergeCell ref="D43:D48"/>
    <mergeCell ref="B43:B48"/>
    <mergeCell ref="A43:A48"/>
    <mergeCell ref="E43:E48"/>
    <mergeCell ref="F43:F48"/>
    <mergeCell ref="G43:G48"/>
    <mergeCell ref="H43:H48"/>
    <mergeCell ref="I43:I48"/>
    <mergeCell ref="E38:E42"/>
    <mergeCell ref="F38:F42"/>
    <mergeCell ref="G38:G42"/>
    <mergeCell ref="H38:H42"/>
    <mergeCell ref="I38:I42"/>
    <mergeCell ref="E24:E37"/>
    <mergeCell ref="F24:F37"/>
    <mergeCell ref="G24:G37"/>
    <mergeCell ref="H24:H37"/>
    <mergeCell ref="I24:I37"/>
  </mergeCells>
  <conditionalFormatting sqref="L6">
    <cfRule type="containsText" dxfId="75" priority="6" operator="containsText" text="Negativo">
      <formula>NOT(ISERROR(SEARCH("Negativo",L6)))</formula>
    </cfRule>
    <cfRule type="containsText" dxfId="74" priority="7" operator="containsText" text="Positivo">
      <formula>NOT(ISERROR(SEARCH("Positivo",L6)))</formula>
    </cfRule>
  </conditionalFormatting>
  <conditionalFormatting sqref="L6 L49:L1048576">
    <cfRule type="containsText" dxfId="73" priority="4" operator="containsText" text="Positivo">
      <formula>NOT(ISERROR(SEARCH("Positivo",L6)))</formula>
    </cfRule>
    <cfRule type="containsText" dxfId="72" priority="5" operator="containsText" text="Negativo">
      <formula>NOT(ISERROR(SEARCH("Negativo",L6)))</formula>
    </cfRule>
  </conditionalFormatting>
  <conditionalFormatting sqref="T6:T1048576">
    <cfRule type="containsText" dxfId="71" priority="1" operator="containsText" text="Potencialmente No Tolerable">
      <formula>NOT(ISERROR(SEARCH("Potencialmente No Tolerable",T6)))</formula>
    </cfRule>
    <cfRule type="containsText" dxfId="70" priority="2" operator="containsText" text="No Tolerable">
      <formula>NOT(ISERROR(SEARCH("No Tolerable",T6)))</formula>
    </cfRule>
    <cfRule type="containsText" dxfId="69" priority="3" operator="containsText" text="Tolerable">
      <formula>NOT(ISERROR(SEARCH("Tolerable",T6)))</formula>
    </cfRule>
  </conditionalFormatting>
  <dataValidations count="2">
    <dataValidation type="list" allowBlank="1" showInputMessage="1" showErrorMessage="1" sqref="G49:G65535 G43" xr:uid="{00000000-0002-0000-0200-000001000000}">
      <formula1>INDIRECT(G43)</formula1>
    </dataValidation>
    <dataValidation type="list" allowBlank="1" showInputMessage="1" showErrorMessage="1" sqref="G7:G42 K7:K59" xr:uid="{00000000-0002-0000-0200-000000000000}">
      <formula1>INDIRECT(F7)</formula1>
    </dataValidation>
  </dataValidations>
  <pageMargins left="0.7" right="0.7" top="0.75" bottom="0.75" header="0.3" footer="0.3"/>
  <pageSetup paperSize="9" orientation="portrait" r:id="rId1"/>
  <ignoredErrors>
    <ignoredError sqref="P7:U18 P19:U48"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F7:F42</xm:sqref>
        </x14:dataValidation>
        <x14:dataValidation type="list" allowBlank="1" showInputMessage="1" showErrorMessage="1" xr:uid="{00000000-0002-0000-0200-000003000000}">
          <x14:formula1>
            <xm:f>LISTAS!$D$2:$D$4</xm:f>
          </x14:formula1>
          <xm:sqref>H7:H42</xm:sqref>
        </x14:dataValidation>
        <x14:dataValidation type="list" allowBlank="1" showInputMessage="1" showErrorMessage="1" xr:uid="{00000000-0002-0000-0200-000004000000}">
          <x14:formula1>
            <xm:f>LISTAS!$E$1:$N$1</xm:f>
          </x14:formula1>
          <xm:sqref>J7:J42</xm:sqref>
        </x14:dataValidation>
        <x14:dataValidation type="list" allowBlank="1" showInputMessage="1" showErrorMessage="1" xr:uid="{00000000-0002-0000-0200-000005000000}">
          <x14:formula1>
            <xm:f>LISTAS!$O$2:$O$3</xm:f>
          </x14:formula1>
          <xm:sqref>L7:L48</xm:sqref>
        </x14:dataValidation>
        <x14:dataValidation type="list" allowBlank="1" showInputMessage="1" showErrorMessage="1" xr:uid="{00000000-0002-0000-0200-000006000000}">
          <x14:formula1>
            <xm:f>LISTAS!$P$2:$P$9</xm:f>
          </x14:formula1>
          <xm:sqref>M7:M48</xm:sqref>
        </x14:dataValidation>
        <x14:dataValidation type="list" allowBlank="1" showInputMessage="1" showErrorMessage="1" xr:uid="{00000000-0002-0000-0200-000007000000}">
          <x14:formula1>
            <xm:f>LISTAS!$Q$2:$Q$4</xm:f>
          </x14:formula1>
          <xm:sqref>N7:N48</xm:sqref>
        </x14:dataValidation>
        <x14:dataValidation type="list" allowBlank="1" showInputMessage="1" showErrorMessage="1" xr:uid="{00000000-0002-0000-0200-000008000000}">
          <x14:formula1>
            <xm:f>LISTAS!$S$2:$S$4</xm:f>
          </x14:formula1>
          <xm:sqref>O7:O48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3"/>
  <sheetViews>
    <sheetView zoomScaleNormal="100" workbookViewId="0">
      <selection activeCell="A3" sqref="A3"/>
    </sheetView>
  </sheetViews>
  <sheetFormatPr baseColWidth="10" defaultColWidth="11.5703125" defaultRowHeight="18" x14ac:dyDescent="0.25"/>
  <cols>
    <col min="1" max="1" width="46.5703125" style="18" bestFit="1" customWidth="1"/>
    <col min="2" max="2" width="23.85546875" style="18" bestFit="1" customWidth="1"/>
    <col min="3" max="3" width="17.28515625" style="19" bestFit="1" customWidth="1"/>
    <col min="4" max="16384" width="11.5703125" style="18"/>
  </cols>
  <sheetData>
    <row r="1" spans="1:4" ht="61.15" customHeight="1" x14ac:dyDescent="0.25">
      <c r="A1" s="167" t="s">
        <v>241</v>
      </c>
      <c r="B1" s="167"/>
      <c r="C1" s="167"/>
      <c r="D1" s="167"/>
    </row>
    <row r="2" spans="1:4" x14ac:dyDescent="0.25">
      <c r="A2"/>
      <c r="B2"/>
      <c r="C2" s="64"/>
    </row>
    <row r="3" spans="1:4" x14ac:dyDescent="0.25">
      <c r="A3" s="77" t="s">
        <v>159</v>
      </c>
      <c r="B3" s="78" t="s">
        <v>242</v>
      </c>
    </row>
    <row r="4" spans="1:4" x14ac:dyDescent="0.25">
      <c r="A4" s="77" t="s">
        <v>14</v>
      </c>
      <c r="B4" s="78" t="s">
        <v>242</v>
      </c>
    </row>
    <row r="5" spans="1:4" x14ac:dyDescent="0.25">
      <c r="A5" s="77" t="s">
        <v>3</v>
      </c>
      <c r="B5" s="78" t="s">
        <v>242</v>
      </c>
    </row>
    <row r="6" spans="1:4" x14ac:dyDescent="0.25">
      <c r="A6" s="11"/>
      <c r="B6" s="11"/>
    </row>
    <row r="7" spans="1:4" s="19" customFormat="1" ht="72" x14ac:dyDescent="0.25">
      <c r="A7" s="79" t="s">
        <v>165</v>
      </c>
      <c r="B7" s="79" t="s">
        <v>166</v>
      </c>
      <c r="C7" s="80" t="s">
        <v>243</v>
      </c>
    </row>
    <row r="8" spans="1:4" s="19" customFormat="1" x14ac:dyDescent="0.25">
      <c r="A8" s="78" t="s">
        <v>6</v>
      </c>
      <c r="B8" s="78"/>
      <c r="C8" s="82">
        <v>17</v>
      </c>
    </row>
    <row r="9" spans="1:4" s="19" customFormat="1" x14ac:dyDescent="0.25">
      <c r="A9" s="78" t="s">
        <v>9</v>
      </c>
      <c r="B9" s="78"/>
      <c r="C9" s="82">
        <v>11.461538461538462</v>
      </c>
    </row>
    <row r="10" spans="1:4" x14ac:dyDescent="0.25">
      <c r="A10" s="78" t="s">
        <v>10</v>
      </c>
      <c r="B10" s="78"/>
      <c r="C10" s="82">
        <v>11</v>
      </c>
    </row>
    <row r="11" spans="1:4" x14ac:dyDescent="0.25">
      <c r="A11" s="78" t="s">
        <v>11</v>
      </c>
      <c r="B11" s="78"/>
      <c r="C11" s="82">
        <v>5</v>
      </c>
    </row>
    <row r="12" spans="1:4" x14ac:dyDescent="0.25">
      <c r="A12" s="78" t="s">
        <v>13</v>
      </c>
      <c r="B12" s="78"/>
      <c r="C12" s="82">
        <v>25</v>
      </c>
    </row>
    <row r="13" spans="1:4" x14ac:dyDescent="0.25">
      <c r="A13" s="78" t="s">
        <v>5</v>
      </c>
      <c r="B13" s="78"/>
      <c r="C13" s="82">
        <v>12</v>
      </c>
    </row>
    <row r="14" spans="1:4" x14ac:dyDescent="0.25">
      <c r="A14" s="78" t="s">
        <v>8</v>
      </c>
      <c r="B14" s="78"/>
      <c r="C14" s="82">
        <v>3</v>
      </c>
    </row>
    <row r="15" spans="1:4" x14ac:dyDescent="0.25">
      <c r="A15" s="78" t="s">
        <v>4</v>
      </c>
      <c r="B15" s="78"/>
      <c r="C15" s="82">
        <v>10.777777777777779</v>
      </c>
    </row>
    <row r="16" spans="1:4" x14ac:dyDescent="0.25">
      <c r="A16" s="78" t="s">
        <v>12</v>
      </c>
      <c r="B16" s="78"/>
      <c r="C16" s="82">
        <v>5</v>
      </c>
    </row>
    <row r="17" spans="1:3" hidden="1" x14ac:dyDescent="0.25">
      <c r="A17" s="78" t="s">
        <v>244</v>
      </c>
      <c r="B17" s="78"/>
      <c r="C17" s="81">
        <v>11</v>
      </c>
    </row>
    <row r="18" spans="1:3" x14ac:dyDescent="0.25">
      <c r="A18"/>
      <c r="B18"/>
      <c r="C18"/>
    </row>
    <row r="19" spans="1:3" x14ac:dyDescent="0.25">
      <c r="A19"/>
      <c r="B19"/>
      <c r="C19"/>
    </row>
    <row r="20" spans="1:3" x14ac:dyDescent="0.25">
      <c r="A20"/>
      <c r="B20"/>
      <c r="C20"/>
    </row>
    <row r="21" spans="1:3" x14ac:dyDescent="0.25">
      <c r="A21"/>
      <c r="B21"/>
      <c r="C21"/>
    </row>
    <row r="22" spans="1:3" x14ac:dyDescent="0.25">
      <c r="A22"/>
      <c r="B22"/>
      <c r="C22"/>
    </row>
    <row r="23" spans="1:3" x14ac:dyDescent="0.25">
      <c r="A23"/>
      <c r="B23"/>
      <c r="C23"/>
    </row>
    <row r="24" spans="1:3" x14ac:dyDescent="0.25">
      <c r="A24"/>
      <c r="B24"/>
      <c r="C24"/>
    </row>
    <row r="25" spans="1:3" x14ac:dyDescent="0.25">
      <c r="A25"/>
      <c r="B25"/>
      <c r="C25"/>
    </row>
    <row r="26" spans="1:3" x14ac:dyDescent="0.25">
      <c r="A26"/>
      <c r="B26"/>
      <c r="C26"/>
    </row>
    <row r="27" spans="1:3" x14ac:dyDescent="0.25">
      <c r="A27"/>
      <c r="B27"/>
      <c r="C27"/>
    </row>
    <row r="28" spans="1:3" x14ac:dyDescent="0.25">
      <c r="A28"/>
      <c r="B28"/>
      <c r="C28"/>
    </row>
    <row r="29" spans="1:3" x14ac:dyDescent="0.25">
      <c r="A29"/>
      <c r="B29"/>
      <c r="C29"/>
    </row>
    <row r="30" spans="1:3" x14ac:dyDescent="0.25">
      <c r="A30"/>
      <c r="B30"/>
      <c r="C30"/>
    </row>
    <row r="31" spans="1:3" x14ac:dyDescent="0.25">
      <c r="A31"/>
      <c r="B31"/>
      <c r="C31"/>
    </row>
    <row r="32" spans="1:3" hidden="1" x14ac:dyDescent="0.25">
      <c r="A32"/>
      <c r="B32"/>
      <c r="C32"/>
    </row>
    <row r="33" spans="1:3" x14ac:dyDescent="0.25">
      <c r="A33"/>
      <c r="B33"/>
      <c r="C33"/>
    </row>
  </sheetData>
  <mergeCells count="1">
    <mergeCell ref="A1:D1"/>
  </mergeCells>
  <conditionalFormatting pivot="1" sqref="C8:C16">
    <cfRule type="cellIs" dxfId="68" priority="3" operator="between">
      <formula>0</formula>
      <formula>10</formula>
    </cfRule>
  </conditionalFormatting>
  <conditionalFormatting pivot="1" sqref="C8:C16">
    <cfRule type="cellIs" dxfId="67" priority="2" operator="between">
      <formula>10.01</formula>
      <formula>15</formula>
    </cfRule>
  </conditionalFormatting>
  <conditionalFormatting pivot="1" sqref="C8:C16">
    <cfRule type="cellIs" dxfId="66"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8" ma:contentTypeDescription="Crear nuevo documento." ma:contentTypeScope="" ma:versionID="1a151eface5cee72801066190e7f850a">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26d31b4d7717e194d18a9875ac72ff6e"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2.xml><?xml version="1.0" encoding="utf-8"?>
<ds:datastoreItem xmlns:ds="http://schemas.openxmlformats.org/officeDocument/2006/customXml" ds:itemID="{33E89780-2173-47B6-9604-7DC882614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PORTADA</vt:lpstr>
      <vt:lpstr>INSTRUCCIONES</vt:lpstr>
      <vt:lpstr>A&amp;I</vt:lpstr>
      <vt:lpstr>TD-A&amp;I</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ACER</cp:lastModifiedBy>
  <cp:revision/>
  <dcterms:created xsi:type="dcterms:W3CDTF">2022-07-08T22:04:58Z</dcterms:created>
  <dcterms:modified xsi:type="dcterms:W3CDTF">2022-09-30T18:20:15Z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