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defaultThemeVersion="166925"/>
  <mc:AlternateContent xmlns:mc="http://schemas.openxmlformats.org/markup-compatibility/2006">
    <mc:Choice Requires="x15">
      <x15ac:absPath xmlns:x15ac="http://schemas.microsoft.com/office/spreadsheetml/2010/11/ac" url="C:\Users\ACER\Desktop\"/>
    </mc:Choice>
  </mc:AlternateContent>
  <xr:revisionPtr revIDLastSave="0" documentId="8_{3E40CA12-FFA7-4354-BC8A-3F034D725E90}" xr6:coauthVersionLast="47" xr6:coauthVersionMax="47" xr10:uidLastSave="{00000000-0000-0000-0000-000000000000}"/>
  <bookViews>
    <workbookView xWindow="-120" yWindow="-120" windowWidth="20730" windowHeight="11160" firstSheet="3"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2" l="1"/>
  <c r="S38" i="2"/>
  <c r="R38" i="2"/>
  <c r="Q45" i="2"/>
  <c r="Q46" i="2"/>
  <c r="Q47" i="2"/>
  <c r="Q48" i="2"/>
  <c r="Q49" i="2"/>
  <c r="Q50" i="2"/>
  <c r="Q8" i="2"/>
  <c r="S8" i="2"/>
  <c r="R8" i="2"/>
  <c r="Q9" i="2"/>
  <c r="R9" i="2"/>
  <c r="Q10" i="2"/>
  <c r="R10" i="2"/>
  <c r="Q11" i="2"/>
  <c r="R11" i="2"/>
  <c r="Q12" i="2"/>
  <c r="S12" i="2"/>
  <c r="R12" i="2"/>
  <c r="Q13" i="2"/>
  <c r="R13" i="2"/>
  <c r="Q14" i="2"/>
  <c r="R14" i="2"/>
  <c r="Q15" i="2"/>
  <c r="R15" i="2"/>
  <c r="Q16" i="2"/>
  <c r="S16" i="2"/>
  <c r="R16" i="2"/>
  <c r="Q17" i="2"/>
  <c r="R17" i="2"/>
  <c r="Q18" i="2"/>
  <c r="R18" i="2"/>
  <c r="Q19" i="2"/>
  <c r="R19" i="2"/>
  <c r="Q20" i="2"/>
  <c r="S20" i="2"/>
  <c r="R20" i="2"/>
  <c r="Q21" i="2"/>
  <c r="R21" i="2"/>
  <c r="Q22" i="2"/>
  <c r="R22" i="2"/>
  <c r="Q23" i="2"/>
  <c r="R23" i="2"/>
  <c r="S23" i="2"/>
  <c r="Q24" i="2"/>
  <c r="S24" i="2"/>
  <c r="R24" i="2"/>
  <c r="Q25" i="2"/>
  <c r="R25" i="2"/>
  <c r="Q26" i="2"/>
  <c r="R26" i="2"/>
  <c r="Q27" i="2"/>
  <c r="R27" i="2"/>
  <c r="Q28" i="2"/>
  <c r="S28" i="2"/>
  <c r="R28" i="2"/>
  <c r="Q29" i="2"/>
  <c r="R29" i="2"/>
  <c r="Q30" i="2"/>
  <c r="R30" i="2"/>
  <c r="Q31" i="2"/>
  <c r="R31" i="2"/>
  <c r="S31" i="2"/>
  <c r="Q32" i="2"/>
  <c r="S32" i="2"/>
  <c r="R32" i="2"/>
  <c r="Q33" i="2"/>
  <c r="R33" i="2"/>
  <c r="Q34" i="2"/>
  <c r="R34" i="2"/>
  <c r="Q35" i="2"/>
  <c r="R35" i="2"/>
  <c r="Q36" i="2"/>
  <c r="S36" i="2"/>
  <c r="R36" i="2"/>
  <c r="Q37" i="2"/>
  <c r="R37" i="2"/>
  <c r="Q39" i="2"/>
  <c r="R39" i="2"/>
  <c r="Q40" i="2"/>
  <c r="R40" i="2"/>
  <c r="S40" i="2"/>
  <c r="Q41" i="2"/>
  <c r="S41" i="2"/>
  <c r="R41" i="2"/>
  <c r="Q42" i="2"/>
  <c r="R42" i="2"/>
  <c r="Q43" i="2"/>
  <c r="R43" i="2"/>
  <c r="Q44" i="2"/>
  <c r="R44" i="2"/>
  <c r="S44" i="2"/>
  <c r="R45" i="2"/>
  <c r="R46" i="2"/>
  <c r="R47" i="2"/>
  <c r="R48" i="2"/>
  <c r="R49" i="2"/>
  <c r="R50" i="2"/>
  <c r="R7" i="2"/>
  <c r="Q7" i="2"/>
  <c r="S7" i="2"/>
  <c r="S9" i="2"/>
  <c r="P9" i="2"/>
  <c r="S19" i="2"/>
  <c r="T19" i="2"/>
  <c r="U19" i="2"/>
  <c r="S34" i="2"/>
  <c r="T34" i="2"/>
  <c r="U34" i="2"/>
  <c r="S47" i="2"/>
  <c r="T47" i="2"/>
  <c r="U47" i="2"/>
  <c r="S17" i="2"/>
  <c r="P17" i="2"/>
  <c r="S39" i="2"/>
  <c r="T39" i="2"/>
  <c r="U39" i="2"/>
  <c r="S22" i="2"/>
  <c r="P22" i="2"/>
  <c r="S48" i="2"/>
  <c r="S50" i="2"/>
  <c r="T50" i="2"/>
  <c r="U50" i="2"/>
  <c r="S26" i="2"/>
  <c r="P26" i="2"/>
  <c r="S30" i="2"/>
  <c r="S18" i="2"/>
  <c r="S43" i="2"/>
  <c r="T43" i="2"/>
  <c r="U43" i="2"/>
  <c r="S10" i="2"/>
  <c r="S14" i="2"/>
  <c r="T14" i="2"/>
  <c r="U14" i="2"/>
  <c r="S42" i="2"/>
  <c r="S37" i="2"/>
  <c r="P37" i="2"/>
  <c r="S33" i="2"/>
  <c r="T33" i="2"/>
  <c r="U33" i="2"/>
  <c r="S29" i="2"/>
  <c r="T29" i="2"/>
  <c r="U29" i="2"/>
  <c r="S25" i="2"/>
  <c r="T25" i="2"/>
  <c r="U25" i="2"/>
  <c r="S21" i="2"/>
  <c r="T21" i="2"/>
  <c r="U21" i="2"/>
  <c r="S13" i="2"/>
  <c r="P13" i="2"/>
  <c r="S45" i="2"/>
  <c r="T45" i="2"/>
  <c r="U45" i="2"/>
  <c r="T42" i="2"/>
  <c r="U42" i="2"/>
  <c r="P42" i="2"/>
  <c r="P29" i="2"/>
  <c r="T17" i="2"/>
  <c r="U17" i="2"/>
  <c r="S35" i="2"/>
  <c r="P35" i="2"/>
  <c r="S27" i="2"/>
  <c r="P27" i="2"/>
  <c r="S15" i="2"/>
  <c r="T15" i="2"/>
  <c r="U15" i="2"/>
  <c r="S11" i="2"/>
  <c r="P11" i="2"/>
  <c r="S49" i="2"/>
  <c r="T49" i="2"/>
  <c r="U49" i="2"/>
  <c r="P34" i="2"/>
  <c r="P47" i="2"/>
  <c r="S46" i="2"/>
  <c r="T46" i="2"/>
  <c r="U46" i="2"/>
  <c r="T35" i="2"/>
  <c r="U35" i="2"/>
  <c r="P48" i="2"/>
  <c r="T48" i="2"/>
  <c r="U48" i="2"/>
  <c r="P21" i="2"/>
  <c r="T7" i="2"/>
  <c r="U7" i="2"/>
  <c r="P7" i="2"/>
  <c r="P44" i="2"/>
  <c r="T44" i="2"/>
  <c r="U44" i="2"/>
  <c r="P40" i="2"/>
  <c r="T40" i="2"/>
  <c r="U40" i="2"/>
  <c r="T31" i="2"/>
  <c r="U31" i="2"/>
  <c r="P31" i="2"/>
  <c r="T23" i="2"/>
  <c r="U23" i="2"/>
  <c r="P23" i="2"/>
  <c r="P30" i="2"/>
  <c r="T30" i="2"/>
  <c r="U30" i="2"/>
  <c r="T26" i="2"/>
  <c r="U26" i="2"/>
  <c r="T18" i="2"/>
  <c r="U18" i="2"/>
  <c r="P18" i="2"/>
  <c r="T10" i="2"/>
  <c r="U10" i="2"/>
  <c r="P10" i="2"/>
  <c r="P41" i="2"/>
  <c r="T41" i="2"/>
  <c r="U41" i="2"/>
  <c r="P36" i="2"/>
  <c r="T36" i="2"/>
  <c r="U36" i="2"/>
  <c r="P32" i="2"/>
  <c r="T32" i="2"/>
  <c r="U32" i="2"/>
  <c r="T28" i="2"/>
  <c r="U28" i="2"/>
  <c r="P28" i="2"/>
  <c r="P24" i="2"/>
  <c r="T24" i="2"/>
  <c r="U24" i="2"/>
  <c r="T20" i="2"/>
  <c r="U20" i="2"/>
  <c r="P20" i="2"/>
  <c r="P16" i="2"/>
  <c r="T16" i="2"/>
  <c r="U16" i="2"/>
  <c r="T12" i="2"/>
  <c r="U12" i="2"/>
  <c r="P12" i="2"/>
  <c r="T8" i="2"/>
  <c r="U8" i="2"/>
  <c r="P8" i="2"/>
  <c r="P38" i="2"/>
  <c r="T38" i="2"/>
  <c r="U38" i="2"/>
  <c r="T9" i="2"/>
  <c r="U9" i="2"/>
  <c r="P25" i="2"/>
  <c r="T27" i="2"/>
  <c r="U27" i="2"/>
  <c r="P50" i="2"/>
  <c r="P19" i="2"/>
  <c r="T22" i="2"/>
  <c r="U22" i="2"/>
  <c r="P33" i="2"/>
  <c r="P46" i="2"/>
  <c r="P14" i="2"/>
  <c r="P39" i="2"/>
  <c r="P43" i="2"/>
  <c r="T37" i="2"/>
  <c r="U37" i="2"/>
  <c r="P45" i="2"/>
  <c r="P15" i="2"/>
  <c r="T13" i="2"/>
  <c r="U13" i="2"/>
  <c r="T11" i="2"/>
  <c r="U11" i="2"/>
  <c r="P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<sst xmlns="http://schemas.openxmlformats.org/spreadsheetml/2006/main" count="599" uniqueCount="230">
  <si>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</si>
  <si>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</si>
  <si>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</si>
  <si>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</si>
  <si>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</si>
  <si>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</si>
  <si>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</si>
  <si>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</si>
  <si>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</si>
  <si>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</si>
  <si>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</si>
  <si>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</si>
  <si>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</si>
  <si>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</si>
  <si>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</si>
  <si>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</si>
  <si>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</si>
  <si>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</si>
  <si>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</si>
  <si>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</si>
  <si>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</si>
  <si>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</si>
  <si>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</si>
  <si>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</si>
  <si>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</si>
  <si>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</si>
  <si>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</si>
  <si>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</si>
  <si>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</si>
  <si>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</si>
  <si>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</si>
  <si>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</si>
  <si>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</si>
  <si>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</si>
  <si>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</si>
  <si>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</si>
  <si>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</si>
  <si>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</si>
  <si>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</si>
  <si>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</si>
  <si>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</si>
  <si>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</si>
  <si>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</si>
  <si>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</si>
  <si>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</si>
  <si>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</si>
  <si>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</si>
  <si>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</si>
  <si>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</si>
  <si>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</si>
  <si>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</si>
  <si>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</si>
  <si>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</si>
  <si>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</si>
  <si>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</si>
  <si>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</si>
  <si>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</si>
  <si>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</si>
  <si>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</si>
  <si>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</si>
  <si>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</si>
  <si>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</si>
  <si>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</si>
  <si>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</si>
  <si>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</si>
  <si>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</si>
  <si>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</si>
  <si>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</si>
  <si>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</si>
  <si>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</si>
  <si>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</si>
  <si>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</si>
  <si>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</si>
  <si>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</si>
  <si>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</si>
  <si>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</si>
  <si>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</si>
  <si>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</si>
  <si>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</si>
  <si>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</si>
  <si>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</si>
  <si>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</si>
  <si>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</si>
  <si>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</si>
  <si>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</si>
  <si>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</si>
  <si>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</si>
  <si>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</si>
  <si>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</si>
  <si>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</si>
  <si>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</si>
  <si>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</si>
  <si>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</si>
  <si>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</si>
  <si>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</si>
  <si>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</si>
  <si>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</si>
  <si>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ELABORÓ</t>
  </si>
  <si>
    <t>REVISÓ</t>
  </si>
  <si>
    <t>APROBÓ</t>
  </si>
  <si>
    <r>
      <rPr>
        <b/>
        <sz val="10"/>
        <color theme="1"/>
        <rFont val="Arial Narrow"/>
        <family val="2"/>
      </rPr>
      <t xml:space="preserve">Nombre: </t>
    </r>
    <r>
      <rPr>
        <sz val="10"/>
        <color theme="1"/>
        <rFont val="Arial Narrow"/>
        <family val="2"/>
      </rPr>
      <t xml:space="preserve">Marly Juliet Mora Roa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</si>
  <si>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r>
      <rPr>
        <b/>
        <sz val="10"/>
        <color theme="1"/>
        <rFont val="Arial Narrow"/>
        <family val="2"/>
      </rPr>
      <t>Nombre</t>
    </r>
    <r>
      <rPr>
        <sz val="10"/>
        <color theme="1"/>
        <rFont val="Arial Narrow"/>
        <family val="2"/>
      </rPr>
      <t xml:space="preserve">: Leidy Forero Murillo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</si>
  <si>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</si>
  <si>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</si>
  <si>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</si>
  <si>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</si>
  <si>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</si>
  <si>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</si>
  <si>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</si>
  <si>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</si>
  <si>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</si>
  <si>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</si>
  <si>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</si>
  <si>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</si>
  <si>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</si>
  <si>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</si>
  <si>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</si>
  <si>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</si>
  <si>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</si>
  <si>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</si>
  <si>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</si>
  <si>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</si>
  <si>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</si>
  <si>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</si>
  <si>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</si>
  <si>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</si>
  <si>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</si>
  <si>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</si>
  <si>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</si>
  <si>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</si>
  <si>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</si>
  <si>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</si>
  <si>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</si>
  <si>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</si>
  <si>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</si>
  <si>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</si>
  <si>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</si>
  <si>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</si>
  <si>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</si>
  <si>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</si>
  <si>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</si>
  <si>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</si>
  <si>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</si>
  <si>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</si>
  <si>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</si>
  <si>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</si>
  <si>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</si>
  <si>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</si>
  <si>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</si>
  <si>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</si>
  <si>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</si>
  <si>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</si>
  <si>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</si>
  <si>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</si>
  <si>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2022</t>
  </si>
  <si>
    <t>Desempeño ambiental año 2022</t>
  </si>
  <si>
    <t>Fecha de Valoración inicial: 27 Julio 2022</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</si>
  <si>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</si>
  <si>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</si>
  <si>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</si>
  <si>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</si>
  <si>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</si>
  <si>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</si>
  <si>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</si>
  <si>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</si>
  <si>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</si>
  <si>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</si>
  <si>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</si>
  <si>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</si>
  <si>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2022</t>
  </si>
  <si>
    <t>Significancia del A&amp;I inicial</t>
  </si>
  <si>
    <t>Control ambiental inicial</t>
  </si>
  <si>
    <t>Descripción de la valoración inicial y el control del aspecto e impacto ambiental 2022</t>
  </si>
  <si>
    <t>Unidad de medición</t>
  </si>
  <si>
    <t>Desempeño ambiental 2021</t>
  </si>
  <si>
    <t>Meta porcentual 2022</t>
  </si>
  <si>
    <t>Meta unitaria 2022</t>
  </si>
  <si>
    <t>Desempeño ambiental 2022</t>
  </si>
  <si>
    <t>Desviación meta 2022</t>
  </si>
  <si>
    <t>Estratégicos
Misionales
Apoyo
Evaluación</t>
  </si>
  <si>
    <t>Planeación Estratégica
Gestión Integral para el Seguimiento y control a los Títulos Mineros
Atención Integral y servicios a Grupos de Interés
Adquisición de Bienes y Servicios
Administración de Bienes y Servicios
Administración de Tecnologías e Información
Gestión del Talento Humano
Gestión Documental
Evaluación, Control y Mejora</t>
  </si>
  <si>
    <t>Administrativas</t>
  </si>
  <si>
    <t>Formulación y elaboración de documentos de planeación, técnicos, legales y financieros (presupuesto,cronogramas, planes, informes, inventarios, proyectos, estructuración de documentos para contratación, etc)
Seguimiento y supervisión de contratos (proveedores y contratistas)
Definición de políticas y lineamientos para la Gestión
Auditorías de Gestión y SIG
Capacitación, asesoría, relacionamiento y formación
Reportes de seguimiento (Indicadores, trámites, proyectos de inversión, informes de Ley, Rendición de cuentas, etc)
Talento Humano (Evaluaciónes de desempeño, manuales de funciones, nómina, SG-SST, etc)
Actualización y manejo de documentos (Gestión Documental y SIG)
Gestión Financiera (registros contables, facturación y recaudo de cuentas, pagos, etc)
Normograma y representación Legal</t>
  </si>
  <si>
    <t>Manuales, procedimientos, instructivos, Actos administrativos,
Conceptos e informes técnicos, Contratos, corrrespondencia, planes de mejora, Generación de ingresos por canon superficiario
Planes de mejoramiento</t>
  </si>
  <si>
    <t>Emergencia sanitaria por pandemia COVID-19</t>
  </si>
  <si>
    <t>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t>
  </si>
  <si>
    <t xml:space="preserve">En el PAR Nobsa por las condiciones actuales de funcionamiento se identifica que el consumo de papel no es elevado, la mayoria de las actividades que se realizan en el PAR se realizan digital o virtualmente. 
La cantidad de elementos de oficina  por las condiciones actuales de funcionamiento, el consumo de estos elementos en mínimo. 
Se cuenta con una cantidad considerable de equipos de computo, no obstante, estos no son de alta rotación y cambio. </t>
  </si>
  <si>
    <t xml:space="preserve">En el PAR Nobsa todo el recurso humano se encuentra vinculado de manera formal de acuerdo con sus actividades laborales. </t>
  </si>
  <si>
    <t>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t>
  </si>
  <si>
    <t>Apoyo</t>
  </si>
  <si>
    <t>Admistración de bienes y servicios</t>
  </si>
  <si>
    <t>Servicios generales</t>
  </si>
  <si>
    <t>Limpieza y aseo
Cafetería
Manejo de sustancias químicas
Servicios de vigilancia y seguridad privada</t>
  </si>
  <si>
    <t>Registros</t>
  </si>
  <si>
    <t xml:space="preserve"> Las aguas residuales domésticas que se generan en el PAR Nobsa corresponden a las resultantes del uso de baterias sanitarias, actividades de limpieza y densinfección.</t>
  </si>
  <si>
    <t xml:space="preserve"> En el PAR Nobsa se identifica que existen fuentes de consumo de agua potable para uso en unidades sanitarias, consumo humano y actividades de limpieza y desinfección. Se identifica que no hay sistemas ahorradores de agua, ni un programa para el uso eficiente del recurso.</t>
  </si>
  <si>
    <t xml:space="preserve">No se definió control ambiental para el aspecto e impacto ambiental en el año 2022 por que la valoración total del aspecto e impacto ambiental para tla sede no representa una significancia de no tolerable. </t>
  </si>
  <si>
    <t>Los residuos orgánicos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t>
  </si>
  <si>
    <t xml:space="preserve">No se definió control ambiental para el aspecto e impacto ambiental en la vigencia 2022 por que la valoración total del aspecto e impacto ambiental para la sede no representa una significancia de no tolerable. </t>
  </si>
  <si>
    <t>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t>
  </si>
  <si>
    <t>Se identificaron insumos de aseo que por sus componentes químicos pueden generar contaminación de olores, como lo detergentes o desinfectantes.</t>
  </si>
  <si>
    <t>Servicios generales para el desarrollo de sus actividades cuenan con elementos como brilladoras que pueden generar contaminación de ruido, pero su consecuencia es baja ya que la utilización de esta es mínima.</t>
  </si>
  <si>
    <t>Admistración de bienes y servicios
Administración de tecnologías e información
Gestión Documental</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</si>
  <si>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</si>
  <si>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</si>
  <si>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Registros e informes</t>
  </si>
  <si>
    <t>En la sede PAR Nobsa cuenta con equipos que contienen susancias que pueden ocacionar contaminación por Gases Efecto Invernadero (GEI) como son los aparatos electrícos y electrónicos, el no adecuado mantenimento de los aires acondicinados.</t>
  </si>
  <si>
    <t>En la sede PAR Nobsa cuenta con equipos que contienen susancias que pueden ocacionar contaminación porsustancias tóxicas que existen en los absorbedores, que son equipos utilizados en las actividades de fiscalización.</t>
  </si>
  <si>
    <t>Se identificaron que pueden existir sustancias para la limpieza y manteniemiento de los equips o infraestructura que por sus componentes químicos pueden generar contaminación de olores, como lo detergentes, pinturas, desinfectantes y otro insumos.</t>
  </si>
  <si>
    <t>En la sede PAR Nobsa existen aparatos eléctricos y electrónicos que emiten sonidos que son tolerables para las condiciones de los trabajdores</t>
  </si>
  <si>
    <t>En el PAR Nobsa se identifica aviso en fachada que identifica la sede de la ANM</t>
  </si>
  <si>
    <t>Misional</t>
  </si>
  <si>
    <t>Atención Integral y servicios a Grupos de Interés</t>
  </si>
  <si>
    <t>Servicio al cliente</t>
  </si>
  <si>
    <t>Relacionamiento con el usuario externo
Atención y respuesta de PQRS
Notificaciones
Encuestas de satisfacción</t>
  </si>
  <si>
    <t>Actos Administrativos notificados
Registro en ANNA Minería
Recurso de reposición / comunicación de entrada 
Constancia de ejecutoria
Comunicaciones de salida internas y externas
Estudio de percepción en la satisfacción de usuarios mineros</t>
  </si>
  <si>
    <t>Misionales</t>
  </si>
  <si>
    <t>Gestión Integral para el Seguimiento y control a los Títulos Mineros</t>
  </si>
  <si>
    <t>Traslados o comisiones</t>
  </si>
  <si>
    <t>Visitas de fiscalización</t>
  </si>
  <si>
    <t xml:space="preserve">Asistencias y conceptos técnicos  </t>
  </si>
  <si>
    <t>En el PAR Nobsa se realizan traslados para visitas de fiscalización por lo cual el tipo de trasporte aéreo, terrestre o fluvial emite contaminación a la atmósfera</t>
  </si>
  <si>
    <t>En la sede PAR Nobsa realizan traslados y comisiones para atender las visitas de fiscalización, lo cual deben transportarse por vía terrestre o aérea donde estos vehículos que prestan el servicio ocasionan contaminación por emisiones GEI</t>
  </si>
  <si>
    <t xml:space="preserve">En la sede PAR Nobsa cuenta con vehículos terréstre que pueden ocasionar o generar ruidos que afecten la salud de los trabajadores. No se definió control ambiental para la valoración total del aspecto e impacto ambiental para toda la Entidad no representa una significancia de no tolerable. </t>
  </si>
  <si>
    <t xml:space="preserve">No se definió control ambiental para la valoración total del aspecto e impacto ambiental para toda la Entidad no representa una significancia de no tolerable. </t>
  </si>
  <si>
    <t>En la sede PAR Nobsa existen vehículos que tienen diferentes partes que por su uso generan residuos peligrosos como aceites, combustibles, llantas. La sede no cuenta con vehículos propios pero se debe controlar los vehículos tercerizados para que cumpla con la gestión de estos residuos.</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</si>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</sst>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5"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color rgb="FF000000"/>
      <name val="Arial Narrow"/>
      <family val="2"/>
    </font>
    <font>
      <b/>
      <sz val="10"/>
      <color rgb="FFFFFFFF"/>
      <name val="Arial Narrow"/>
      <family val="2"/>
    </font>
    <font>
      <sz val="14"/>
      <color theme="1"/>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63">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top style="thin">
        <color theme="4" tint="0.39997558519241921"/>
      </top>
      <bottom/>
      <diagonal/>
    </border>
    <border>
      <left style="dotted">
        <color indexed="64"/>
      </left>
      <right style="dotted">
        <color indexed="64"/>
      </right>
      <top style="dotted">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double">
        <color indexed="64"/>
      </left>
      <right/>
      <top/>
      <bottom/>
      <diagonal/>
    </border>
    <border>
      <left style="medium">
        <color rgb="FF000000"/>
      </left>
      <right/>
      <top/>
      <bottom/>
      <diagonal/>
    </border>
    <border>
      <left/>
      <right style="medium">
        <color rgb="FF000000"/>
      </right>
      <top/>
      <bottom/>
      <diagonal/>
    </border>
  </borders>
  <cellStyleXfs count="2">
    <xf numFmtId="0" fontId="0" fillId="0" borderId="0"/>
    <xf numFmtId="0" fontId="18" fillId="0" borderId="0" applyNumberFormat="0" applyFill="0" applyBorder="0" applyAlignment="0" applyProtection="0"/>
  </cellStyleXfs>
  <cellXfs count="172">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0" xfId="0" applyFont="1" applyFill="1" applyBorder="1" applyAlignment="1">
      <alignment horizontal="center" vertical="center" wrapText="1"/>
    </xf>
    <xf numFmtId="0" fontId="0" fillId="4" borderId="20" xfId="0" applyFill="1" applyBorder="1" applyAlignment="1">
      <alignment vertical="center" wrapText="1"/>
    </xf>
    <xf numFmtId="0" fontId="0" fillId="0" borderId="20" xfId="0" applyBorder="1" applyAlignment="1">
      <alignment vertical="center" wrapText="1"/>
    </xf>
    <xf numFmtId="0" fontId="0" fillId="4" borderId="21"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2"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0"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9" fillId="2" borderId="30"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29" xfId="0" applyFont="1" applyFill="1" applyBorder="1" applyAlignment="1">
      <alignment vertical="center" wrapText="1"/>
    </xf>
    <xf numFmtId="0" fontId="7" fillId="2" borderId="3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2" fillId="2" borderId="30" xfId="0" applyFont="1" applyFill="1" applyBorder="1" applyAlignment="1">
      <alignment horizontal="left" vertical="center" wrapText="1"/>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4" borderId="50" xfId="0" applyFill="1" applyBorder="1" applyAlignment="1">
      <alignment vertical="center" wrapText="1"/>
    </xf>
    <xf numFmtId="0" fontId="12" fillId="0" borderId="7"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9" fillId="0" borderId="12" xfId="0" applyFont="1" applyBorder="1" applyAlignment="1">
      <alignment vertical="center" wrapText="1"/>
    </xf>
    <xf numFmtId="0" fontId="11" fillId="5" borderId="16"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1" fillId="5" borderId="55" xfId="0" applyFont="1" applyFill="1" applyBorder="1" applyAlignment="1" applyProtection="1">
      <alignment horizontal="center" vertical="center" wrapText="1"/>
      <protection locked="0"/>
    </xf>
    <xf numFmtId="0" fontId="23" fillId="7" borderId="6" xfId="0" applyFont="1" applyFill="1" applyBorder="1" applyAlignment="1">
      <alignment horizontal="center" vertical="center" wrapText="1"/>
    </xf>
    <xf numFmtId="0" fontId="24" fillId="0" borderId="0" xfId="0" pivotButton="1" applyFont="1" applyAlignment="1">
      <alignment horizontal="center" vertical="center"/>
    </xf>
    <xf numFmtId="0" fontId="24" fillId="0" borderId="0" xfId="0" applyFont="1" applyAlignment="1">
      <alignment horizontal="center" vertical="center" wrapText="1"/>
    </xf>
    <xf numFmtId="0" fontId="24" fillId="0" borderId="0" xfId="0" pivotButton="1" applyFont="1" applyAlignment="1">
      <alignment vertical="center"/>
    </xf>
    <xf numFmtId="0" fontId="24" fillId="0" borderId="0" xfId="0" applyFont="1" applyAlignment="1">
      <alignment vertical="center"/>
    </xf>
    <xf numFmtId="1" fontId="24" fillId="0" borderId="0" xfId="0" applyNumberFormat="1" applyFont="1" applyAlignment="1">
      <alignment horizontal="center" vertical="center"/>
    </xf>
    <xf numFmtId="0" fontId="12" fillId="0" borderId="0" xfId="0" applyFont="1" applyAlignment="1">
      <alignment horizontal="center" vertical="center" wrapText="1"/>
    </xf>
    <xf numFmtId="0" fontId="12" fillId="0" borderId="48" xfId="0" applyFont="1" applyBorder="1" applyAlignment="1">
      <alignment horizontal="center" vertical="center" wrapText="1"/>
    </xf>
    <xf numFmtId="0" fontId="12" fillId="2" borderId="32"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4" xfId="0" applyFont="1" applyFill="1" applyBorder="1" applyAlignment="1">
      <alignment horizontal="left" vertical="top" wrapText="1"/>
    </xf>
    <xf numFmtId="0" fontId="4" fillId="8" borderId="32"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164" fontId="6" fillId="2" borderId="37" xfId="0" applyNumberFormat="1" applyFont="1" applyFill="1" applyBorder="1" applyAlignment="1">
      <alignment horizontal="center" vertical="center" wrapText="1"/>
    </xf>
    <xf numFmtId="164" fontId="6" fillId="2" borderId="39" xfId="0" applyNumberFormat="1" applyFont="1" applyFill="1" applyBorder="1" applyAlignment="1">
      <alignment horizontal="center" vertical="center" wrapText="1"/>
    </xf>
    <xf numFmtId="164" fontId="6" fillId="2" borderId="40" xfId="0" applyNumberFormat="1" applyFont="1" applyFill="1" applyBorder="1" applyAlignment="1">
      <alignment horizontal="center" vertical="center" wrapText="1"/>
    </xf>
    <xf numFmtId="164" fontId="6" fillId="2" borderId="42" xfId="0" applyNumberFormat="1" applyFont="1" applyFill="1" applyBorder="1" applyAlignment="1">
      <alignment horizontal="center" vertical="center" wrapText="1"/>
    </xf>
    <xf numFmtId="14" fontId="6" fillId="2" borderId="40" xfId="0" applyNumberFormat="1" applyFont="1" applyFill="1" applyBorder="1" applyAlignment="1">
      <alignment horizontal="center" vertical="center" wrapText="1"/>
    </xf>
    <xf numFmtId="0" fontId="6" fillId="2" borderId="42" xfId="0" applyFont="1" applyFill="1" applyBorder="1" applyAlignment="1">
      <alignment horizontal="center" vertical="center" wrapText="1"/>
    </xf>
    <xf numFmtId="14" fontId="6" fillId="2" borderId="44"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3" fillId="6" borderId="0" xfId="0" applyFont="1" applyFill="1"/>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3"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center" vertical="center" wrapText="1"/>
      <protection locked="0"/>
    </xf>
    <xf numFmtId="0" fontId="4" fillId="2" borderId="61" xfId="0" applyFont="1" applyFill="1" applyBorder="1" applyAlignment="1" applyProtection="1">
      <alignment horizontal="center" vertical="center" wrapText="1"/>
      <protection locked="0"/>
    </xf>
    <xf numFmtId="0" fontId="4" fillId="2" borderId="62"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58">
    <dxf>
      <numFmt numFmtId="1"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numFmt numFmtId="1" formatCode="0"/>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7"/>
      <tableStyleElement type="headerRow" dxfId="156"/>
      <tableStyleElement type="totalRow" dxfId="155"/>
      <tableStyleElement type="firstRowStripe" dxfId="154"/>
      <tableStyleElement type="firstColumnStripe" dxfId="153"/>
      <tableStyleElement type="firstHeaderCell" dxfId="152"/>
      <tableStyleElement type="firstSubtotalRow" dxfId="151"/>
      <tableStyleElement type="secondSubtotalRow" dxfId="150"/>
      <tableStyleElement type="firstColumnSubheading" dxfId="149"/>
      <tableStyleElement type="firstRowSubheading" dxfId="148"/>
      <tableStyleElement type="secondRowSubheading" dxfId="147"/>
      <tableStyleElement type="pageFieldLabels" dxfId="146"/>
      <tableStyleElement type="pageFieldValues" dxfId="145"/>
    </tableStyle>
    <tableStyle name="TableStyleMedium2 2" pivot="0" count="7" xr9:uid="{607062CA-62FF-4B73-AE82-3A8FDC951F26}">
      <tableStyleElement type="wholeTable" dxfId="144"/>
      <tableStyleElement type="headerRow" dxfId="143"/>
      <tableStyleElement type="totalRow" dxfId="142"/>
      <tableStyleElement type="firstColumn" dxfId="141"/>
      <tableStyleElement type="lastColumn" dxfId="140"/>
      <tableStyleElement type="firstRowStripe" dxfId="139"/>
      <tableStyleElement type="firstColumnStripe" dxfId="1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167641</xdr:rowOff>
    </xdr:from>
    <xdr:to>
      <xdr:col>1</xdr:col>
      <xdr:colOff>474</xdr:colOff>
      <xdr:row>2</xdr:row>
      <xdr:rowOff>15241</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960" y="167641"/>
          <a:ext cx="1053939"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832.498318981481" createdVersion="8" refreshedVersion="8" minRefreshableVersion="3" recordCount="44" xr:uid="{96F18CD0-1735-441E-ABB8-66DA8C4862E3}">
  <cacheSource type="worksheet">
    <worksheetSource ref="A6:AB50" sheet="A&amp;I"/>
  </cacheSource>
  <cacheFields count="28">
    <cacheField name="Macroprocesos" numFmtId="0">
      <sharedItems containsBlank="1"/>
    </cacheField>
    <cacheField name="Procesos" numFmtId="0">
      <sharedItems containsBlank="1" count="9" longText="1">
        <s v="Planeación Estratégica_x000a_Gestión Integral para el Seguimiento y control a los Títulos Mineros_x000a_Atención Integral y servicios a Grupos de Interés_x000a_Adquisición de Bienes y Servicios_x000a_Administración de Bienes y Servicios_x000a_Administración de Tecnologías e Información_x000a_Gestión del Talento Humano_x000a_Gestión Documental_x000a_Evaluación, Control y Mejora"/>
        <m/>
        <s v="Admistración de bienes y servicios"/>
        <s v="Admistración de bienes y servicios_x000a_Administración de tecnologías e información"/>
        <s v="Atención Integral y servicios a Grupos de Interés"/>
        <s v="Gestión Integral para el Seguimiento y control a los Títulos Mineros"/>
        <s v="Gestión Integral de las Comunicaciones y Relacionamiento_x000a_Atención Integral y servicios a Grupos de Interés" u="1"/>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u="1"/>
        <s v="Planeación Estratégica_x000a_Gestión Integral de las Comunicaciones y Relacionamiento_x000a_Delimitación y Declaración de Áreas y Zonas de Interés_x000a_Gestión de la Inversión Minera_x000a_Generación de Títulos Mineros_x000a_Gestión Integral para el Seguimiento y control a los Títulos Mineros_x000a_Seguridad Minera_x000a_Gestión Integral de la Información Minera_x000a_Atención Integral y servicios a Grupos de Interés_x000a_Adquisición de Bienes y Servicios_x000a_Administración de Bienes y Servicios_x000a_Gestión Financiera_x000a_Administración de Tecnologías e Información_x000a_Gestión del Talento Humano_x000a_Gestión Jurídica_x000a_Gestión Documental_x000a_Evaluación, Control y Mejora" u="1"/>
      </sharedItems>
    </cacheField>
    <cacheField name="Actividades" numFmtId="0">
      <sharedItems containsBlank="1" count="6">
        <s v="Administrativas"/>
        <s v="Servicios generales"/>
        <s v="Mantenimiento"/>
        <m/>
        <s v="Servicio al cliente"/>
        <s v="Traslados o comisiones"/>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longText="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s v="Estratégicos_x000a_Misionales_x000a_Apoyo_x000a_Evaluación"/>
    <x v="0"/>
    <x v="0"/>
    <s v="Formulación y elaboración de documentos de planeación, técnicos, legales y financieros (presupuesto,cronogramas, planes, informes, inventarios, proyectos, estructuración de documentos para contratación, etc)_x000a_Seguimiento y supervisión de contratos (proveedores y contratistas)_x000a_Definición de políticas y lineamientos para la Gestión_x000a_Auditorías de Gestión y SIG_x000a_Capacitación, asesoría, relacionamiento y formación_x000a_Reportes de seguimiento (Indicadores, trámites, proyectos de inversión, informes de Ley, Rendición de cuentas, etc)_x000a_Talento Humano (Evaluaciónes de desempeño, manuales de funciones, nómina, SG-SST, etc)_x000a_Actualización y manejo de documentos (Gestión Documental y SIG)_x000a_Gestión Financiera (registros contables, facturación y recaudo de cuentas, pagos, etc)_x000a_Normograma y representación Legal"/>
    <s v="Manuales, procedimientos, instructivos, Actos administrativos,_x000a_Conceptos e informes técnicos, Contratos, corrrespondencia, planes de mejora, Generación de ingresos por canon superficiario"/>
    <s v="PAR"/>
    <s v="PAR Nobsa"/>
    <x v="0"/>
    <s v="Emergencia sanitaria por pandemia COVID-19"/>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0"/>
    <m/>
    <m/>
    <m/>
    <m/>
    <x v="1"/>
    <m/>
    <x v="1"/>
    <x v="1"/>
    <x v="0"/>
    <s v="Biológico - biodiversidad"/>
    <s v="Certero"/>
    <s v="Baja"/>
    <s v="Bajo"/>
    <n v="5"/>
    <n v="1"/>
    <n v="5"/>
    <s v="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0"/>
    <m/>
    <m/>
    <m/>
    <m/>
    <x v="1"/>
    <m/>
    <x v="2"/>
    <x v="2"/>
    <x v="1"/>
    <s v="Sociocultural - social"/>
    <s v="Certero"/>
    <s v="Baja"/>
    <s v="Bajo"/>
    <n v="5"/>
    <n v="1"/>
    <n v="5"/>
    <s v="Tolerable"/>
    <s v="No"/>
    <s v="En el PAR Nobsa todo el recurso humano se encuentra vinculado de manera formal de acuerdo con sus actividades laborales. "/>
    <m/>
    <m/>
    <m/>
    <m/>
    <m/>
    <m/>
  </r>
  <r>
    <m/>
    <x v="1"/>
    <x v="0"/>
    <m/>
    <m/>
    <m/>
    <m/>
    <x v="1"/>
    <m/>
    <x v="0"/>
    <x v="3"/>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0"/>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Apoyo"/>
    <x v="2"/>
    <x v="1"/>
    <s v="Limpieza y aseo_x000a_Cafetería_x000a_Manejo de sustancias químicas_x000a_Servicios de vigilancia y seguridad privada"/>
    <s v="Registros"/>
    <s v="PAR"/>
    <s v="PAR Nobsa"/>
    <x v="0"/>
    <s v="Emergencia sanitaria por pandemia COVID-19"/>
    <x v="4"/>
    <x v="5"/>
    <x v="0"/>
    <s v="Hidrológico - agua"/>
    <s v="Certero"/>
    <s v="Moderada"/>
    <s v="Moderado"/>
    <n v="5"/>
    <n v="3"/>
    <n v="15"/>
    <s v="Potencialmente no tolerable"/>
    <s v="No"/>
    <s v=" Las aguas residuales domésticas que se generan en el PAR Nobsa corresponden a las resultantes del uso de baterias sanitarias, actividades de limpieza y densinfección."/>
    <m/>
    <m/>
    <m/>
    <m/>
    <m/>
    <m/>
  </r>
  <r>
    <m/>
    <x v="1"/>
    <x v="1"/>
    <m/>
    <m/>
    <m/>
    <m/>
    <x v="1"/>
    <m/>
    <x v="5"/>
    <x v="6"/>
    <x v="0"/>
    <s v="Hidrológico - agua"/>
    <s v="Certero"/>
    <s v="Alta"/>
    <s v="Alto"/>
    <n v="5"/>
    <n v="5"/>
    <n v="25"/>
    <s v="No tolerable"/>
    <s v="Si"/>
    <s v=" En el PAR Nobsa se identifica que existen fuentes de consumo de agua potable para uso en unidades sanitarias, consumo humano y actividades de limpieza y desinfección. Se identifica que no hay sistemas ahorradores de agua, ni un programa para el uso eficiente del recurso."/>
    <m/>
    <m/>
    <m/>
    <m/>
    <m/>
    <m/>
  </r>
  <r>
    <m/>
    <x v="1"/>
    <x v="1"/>
    <m/>
    <m/>
    <m/>
    <m/>
    <x v="1"/>
    <m/>
    <x v="6"/>
    <x v="7"/>
    <x v="0"/>
    <s v="Geológico - suelo"/>
    <s v="Probable"/>
    <s v="Baja"/>
    <s v="Bajo"/>
    <n v="3"/>
    <n v="1"/>
    <n v="3"/>
    <s v="Tolerable"/>
    <s v="No"/>
    <s v="No se definió control ambiental para el aspecto e impacto ambiental en el año 2022 por que la valoración total del aspecto e impacto ambiental para tla sede no representa una significancia de no tolerable. "/>
    <m/>
    <m/>
    <m/>
    <m/>
    <m/>
    <m/>
  </r>
  <r>
    <m/>
    <x v="1"/>
    <x v="1"/>
    <m/>
    <m/>
    <m/>
    <m/>
    <x v="1"/>
    <m/>
    <x v="0"/>
    <x v="8"/>
    <x v="0"/>
    <s v="Geológico - suelo"/>
    <s v="Certero"/>
    <s v="Alta"/>
    <s v="Alto"/>
    <n v="5"/>
    <n v="5"/>
    <n v="25"/>
    <s v="No tolerable"/>
    <s v="Si"/>
    <s v="Los residuos orgánico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m/>
    <m/>
    <m/>
    <m/>
    <m/>
    <m/>
  </r>
  <r>
    <m/>
    <x v="1"/>
    <x v="1"/>
    <m/>
    <m/>
    <m/>
    <m/>
    <x v="1"/>
    <m/>
    <x v="0"/>
    <x v="9"/>
    <x v="0"/>
    <s v="Geológico - suelo"/>
    <s v="Probable"/>
    <s v="Moderada"/>
    <s v="Bajo"/>
    <n v="3"/>
    <n v="3"/>
    <n v="9"/>
    <s v="Tolerable"/>
    <s v="No"/>
    <s v="No se definió control ambiental para el aspecto e impacto ambiental en la vigencia 2022 por que la valoración total del aspecto e impacto ambiental para la sede no representa una significancia de no tolerable. "/>
    <m/>
    <m/>
    <m/>
    <m/>
    <m/>
    <m/>
  </r>
  <r>
    <m/>
    <x v="1"/>
    <x v="1"/>
    <m/>
    <m/>
    <m/>
    <m/>
    <x v="1"/>
    <m/>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1"/>
    <m/>
    <m/>
    <m/>
    <m/>
    <x v="1"/>
    <m/>
    <x v="0"/>
    <x v="10"/>
    <x v="0"/>
    <s v="Geológico - suelo"/>
    <s v="Certero"/>
    <s v="Alta"/>
    <s v="Alto"/>
    <n v="5"/>
    <n v="5"/>
    <n v="25"/>
    <s v="No tolerable"/>
    <s v="Si"/>
    <s v="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m/>
    <m/>
    <m/>
    <m/>
    <m/>
    <m/>
  </r>
  <r>
    <m/>
    <x v="1"/>
    <x v="1"/>
    <m/>
    <m/>
    <m/>
    <m/>
    <x v="1"/>
    <m/>
    <x v="0"/>
    <x v="3"/>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1"/>
    <m/>
    <m/>
    <m/>
    <m/>
    <x v="1"/>
    <m/>
    <x v="1"/>
    <x v="1"/>
    <x v="0"/>
    <s v="Biológico - biodiversidad"/>
    <s v="Certero"/>
    <s v="Moderada"/>
    <s v="Moderado"/>
    <n v="5"/>
    <n v="3"/>
    <n v="15"/>
    <s v="Potencialmente no 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1"/>
    <m/>
    <m/>
    <m/>
    <m/>
    <x v="1"/>
    <m/>
    <x v="2"/>
    <x v="2"/>
    <x v="1"/>
    <s v="Sociocultural - social"/>
    <s v="Certero"/>
    <s v="Baja"/>
    <s v="Bajo"/>
    <n v="5"/>
    <n v="1"/>
    <n v="5"/>
    <s v="Tolerable"/>
    <s v="No"/>
    <s v="En el PAR Nobsa todo el recurso humano se encuentra vinculado de manera formal de acuerdo con sus actividades laborales. "/>
    <m/>
    <m/>
    <m/>
    <m/>
    <m/>
    <m/>
  </r>
  <r>
    <m/>
    <x v="1"/>
    <x v="1"/>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m/>
    <x v="1"/>
    <x v="1"/>
    <m/>
    <m/>
    <m/>
    <m/>
    <x v="1"/>
    <m/>
    <x v="7"/>
    <x v="11"/>
    <x v="0"/>
    <s v="Atmosférico - aire"/>
    <s v="Probable"/>
    <s v="Moderada"/>
    <s v="Bajo"/>
    <n v="3"/>
    <n v="3"/>
    <n v="9"/>
    <s v="Tolerable"/>
    <s v="No"/>
    <s v="Se identificaron insumos de aseo que por sus componentes químicos pueden generar contaminación de olores, como lo detergentes o desinfectantes."/>
    <m/>
    <m/>
    <m/>
    <m/>
    <m/>
    <m/>
  </r>
  <r>
    <m/>
    <x v="1"/>
    <x v="1"/>
    <m/>
    <m/>
    <m/>
    <m/>
    <x v="1"/>
    <m/>
    <x v="7"/>
    <x v="12"/>
    <x v="0"/>
    <s v="Atmosférico - aire"/>
    <s v="Probable"/>
    <s v="Moderada"/>
    <s v="Bajo"/>
    <n v="3"/>
    <n v="3"/>
    <n v="9"/>
    <s v="Tolerable"/>
    <s v="No"/>
    <s v="Servicios generales para el desarrollo de sus actividades cuenan con elementos como brilladoras que pueden generar contaminación de ruido, pero su consecuencia es baja ya que la utilización de esta es mínima."/>
    <m/>
    <m/>
    <m/>
    <m/>
    <m/>
    <m/>
  </r>
  <r>
    <s v="Apoyo"/>
    <x v="3"/>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PAR Nobsa"/>
    <x v="0"/>
    <s v="Emergencia sanitaria por pandemia COVID-19"/>
    <x v="7"/>
    <x v="13"/>
    <x v="0"/>
    <s v="Atmosférico - aire"/>
    <s v="Certero"/>
    <s v="Moderada"/>
    <s v="Moderado"/>
    <n v="5"/>
    <n v="3"/>
    <n v="15"/>
    <s v="Potencialmente no tolerable"/>
    <s v="No"/>
    <s v="En la sede PAR Nobsa cuenta con equipos que contienen susancias que pueden ocacionar contaminación por Gases Efecto Invernadero (GEI) como son los aparatos electrícos y electrónicos, el no adecuado mantenimento de los aires acondicinados."/>
    <m/>
    <m/>
    <m/>
    <m/>
    <m/>
    <m/>
  </r>
  <r>
    <m/>
    <x v="1"/>
    <x v="2"/>
    <m/>
    <m/>
    <m/>
    <m/>
    <x v="1"/>
    <m/>
    <x v="7"/>
    <x v="14"/>
    <x v="0"/>
    <s v="Atmosférico - aire"/>
    <s v="Probable"/>
    <s v="Moderada"/>
    <s v="Bajo"/>
    <n v="3"/>
    <n v="3"/>
    <n v="9"/>
    <s v="Tolerable"/>
    <s v="No"/>
    <s v="En la sede PAR Nobsa cuenta con equipos que contienen susancias que pueden ocacionar contaminación porsustancias tóxicas que existen en los absorbedores, que son equipos utilizados en las actividades de fiscalización."/>
    <m/>
    <m/>
    <m/>
    <m/>
    <m/>
    <m/>
  </r>
  <r>
    <m/>
    <x v="1"/>
    <x v="2"/>
    <m/>
    <m/>
    <m/>
    <m/>
    <x v="1"/>
    <m/>
    <x v="7"/>
    <x v="11"/>
    <x v="0"/>
    <s v="Atmosférico - aire"/>
    <s v="Probable"/>
    <s v="Moderada"/>
    <s v="Bajo"/>
    <n v="3"/>
    <n v="3"/>
    <n v="9"/>
    <s v="Tolerable"/>
    <s v="No"/>
    <s v="Se identificaron que pueden existir sustancias para la limpieza y manteniemiento de los equips o infraestructura que por sus componentes químicos pueden generar contaminación de olores, como lo detergentes, pinturas, desinfectantes y otro insumos."/>
    <m/>
    <m/>
    <m/>
    <m/>
    <m/>
    <m/>
  </r>
  <r>
    <m/>
    <x v="1"/>
    <x v="2"/>
    <m/>
    <m/>
    <m/>
    <m/>
    <x v="1"/>
    <m/>
    <x v="7"/>
    <x v="12"/>
    <x v="0"/>
    <s v="Atmosférico - aire"/>
    <s v="Probable"/>
    <s v="Moderada"/>
    <s v="Bajo"/>
    <n v="3"/>
    <n v="3"/>
    <n v="9"/>
    <s v="Tolerable"/>
    <s v="No"/>
    <s v="En la sede PAR Nobsa existen aparatos eléctricos y electrónicos que emiten sonidos que son tolerables para las condiciones de los trabajdores"/>
    <m/>
    <m/>
    <m/>
    <m/>
    <m/>
    <m/>
  </r>
  <r>
    <m/>
    <x v="1"/>
    <x v="2"/>
    <m/>
    <m/>
    <m/>
    <m/>
    <x v="1"/>
    <m/>
    <x v="4"/>
    <x v="5"/>
    <x v="0"/>
    <s v="Hidrológico - agua"/>
    <s v="Certero"/>
    <s v="Moderada"/>
    <s v="Moderado"/>
    <n v="5"/>
    <n v="3"/>
    <n v="15"/>
    <s v="Potencialmente no tolerable"/>
    <s v="No"/>
    <s v=" Las aguas residuales domésticas que se generan en el PAR Nobsa corresponden a las resultantes del uso de baterias sanitarias, actividades de limpieza y densinfección."/>
    <m/>
    <m/>
    <m/>
    <m/>
    <m/>
    <m/>
  </r>
  <r>
    <m/>
    <x v="1"/>
    <x v="2"/>
    <m/>
    <m/>
    <m/>
    <m/>
    <x v="1"/>
    <m/>
    <x v="5"/>
    <x v="6"/>
    <x v="0"/>
    <s v="Hidrológico - agua"/>
    <s v="Certero"/>
    <s v="Alta"/>
    <s v="Alto"/>
    <n v="5"/>
    <n v="5"/>
    <n v="25"/>
    <s v="No tolerable"/>
    <s v="Si"/>
    <s v=" En el PAR Nobsa se identifica que existen fuentes de consumo de agua potable para uso en unidades sanitarias, consumo humano y actividades de limpieza y desinfección. Se identifica que no hay sistemas ahorradores de agua, ni un programa para el uso eficiente del recurso."/>
    <m/>
    <m/>
    <m/>
    <m/>
    <m/>
    <m/>
  </r>
  <r>
    <m/>
    <x v="1"/>
    <x v="2"/>
    <m/>
    <m/>
    <m/>
    <m/>
    <x v="1"/>
    <m/>
    <x v="6"/>
    <x v="7"/>
    <x v="0"/>
    <s v="Geológico - suelo"/>
    <s v="Probable"/>
    <s v="Baja"/>
    <s v="Bajo"/>
    <n v="3"/>
    <n v="1"/>
    <n v="3"/>
    <s v="Tolerable"/>
    <s v="No"/>
    <s v="No se definió control ambiental para el aspecto e impacto ambiental en el año 2022 por que la valoración total del aspecto e impacto ambiental para tla sede no representa una significancia de no tolerable. "/>
    <m/>
    <m/>
    <m/>
    <m/>
    <m/>
    <m/>
  </r>
  <r>
    <m/>
    <x v="1"/>
    <x v="2"/>
    <m/>
    <m/>
    <m/>
    <m/>
    <x v="1"/>
    <m/>
    <x v="0"/>
    <x v="9"/>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2"/>
    <m/>
    <m/>
    <m/>
    <m/>
    <x v="1"/>
    <m/>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2"/>
    <m/>
    <m/>
    <m/>
    <m/>
    <x v="1"/>
    <m/>
    <x v="0"/>
    <x v="10"/>
    <x v="0"/>
    <s v="Geológico - suelo"/>
    <s v="Certero"/>
    <s v="Alta"/>
    <s v="Alto"/>
    <n v="5"/>
    <n v="5"/>
    <n v="25"/>
    <s v="No tolerable"/>
    <s v="Si"/>
    <s v="Los residuos No aprovechables que se generan en el PAR Nobsa  a la fecha tienen control desde el año 2021, a pesar de que existe código de clasificación de colores, se identifica inadecuada clasificación. Por la ubicación de la sede que es rural, es complicado la Gestión de los residuos. Se debe realizar acciones con la empresa pública de aseo quién administra la zona para realizar una buena práctica gestión y disposición final de estos residuos"/>
    <m/>
    <m/>
    <m/>
    <m/>
    <m/>
    <m/>
  </r>
  <r>
    <m/>
    <x v="1"/>
    <x v="2"/>
    <m/>
    <m/>
    <m/>
    <m/>
    <x v="1"/>
    <m/>
    <x v="0"/>
    <x v="3"/>
    <x v="0"/>
    <s v="Sociocultural - social"/>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2"/>
    <m/>
    <m/>
    <m/>
    <m/>
    <x v="1"/>
    <m/>
    <x v="1"/>
    <x v="1"/>
    <x v="0"/>
    <s v="Biológico - biodiversidad"/>
    <s v="Certero"/>
    <s v="Moderada"/>
    <s v="Moderado"/>
    <n v="5"/>
    <n v="3"/>
    <n v="15"/>
    <s v="Potencialmente no 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2"/>
    <m/>
    <m/>
    <m/>
    <m/>
    <x v="1"/>
    <m/>
    <x v="2"/>
    <x v="2"/>
    <x v="1"/>
    <s v="Sociocultural - social"/>
    <s v="Certero"/>
    <s v="Baja"/>
    <s v="Bajo"/>
    <n v="5"/>
    <n v="1"/>
    <n v="5"/>
    <s v="Tolerable"/>
    <s v="No"/>
    <s v="En el PAR Nobsa todo el recurso humano se encuentra vinculado de manera formal de acuerdo con sus actividades laborales. "/>
    <m/>
    <m/>
    <m/>
    <m/>
    <m/>
    <m/>
  </r>
  <r>
    <m/>
    <x v="1"/>
    <x v="3"/>
    <m/>
    <m/>
    <m/>
    <m/>
    <x v="1"/>
    <m/>
    <x v="8"/>
    <x v="15"/>
    <x v="0"/>
    <s v="Paisajístico"/>
    <s v="Probable"/>
    <s v="Moderada"/>
    <s v="Bajo"/>
    <n v="3"/>
    <n v="3"/>
    <n v="9"/>
    <s v="Tolerable"/>
    <s v="No"/>
    <s v="En el PAR Nobsa se identifica aviso en fachada que identifica la sede de la ANM"/>
    <m/>
    <m/>
    <m/>
    <m/>
    <m/>
    <m/>
  </r>
  <r>
    <m/>
    <x v="1"/>
    <x v="2"/>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Estratégico_x000a_Misional"/>
    <x v="4"/>
    <x v="4"/>
    <s v="Relacionamiento con el usuario externo_x000a_Atención y respuesta de PQRS_x000a_Notificaciones_x000a_Encuestas de satisfacción"/>
    <s v="Actos Administrativos notificados_x000a_Registro en ANNA Minería_x000a_Recurso de reposición / comunicación de entrada _x000a_Constancia de ejecutoria_x000a_Comunicaciones de salida internas y externas_x000a_Estudio de percepción en la satisfacción de usuarios mineros"/>
    <s v="PAR"/>
    <s v="PAR Nobsa"/>
    <x v="0"/>
    <s v="Emergencia sanitaria por pandemia COVID-19"/>
    <x v="0"/>
    <x v="0"/>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4"/>
    <m/>
    <m/>
    <m/>
    <m/>
    <x v="1"/>
    <m/>
    <x v="0"/>
    <x v="3"/>
    <x v="0"/>
    <s v="Geológico - suelo"/>
    <s v="Certero"/>
    <s v="Alta"/>
    <s v="Alto"/>
    <n v="5"/>
    <n v="5"/>
    <n v="25"/>
    <s v="No tolerable"/>
    <s v="Si"/>
    <s v="Los residuos aprovechables que se generan en el PAR Nobsa  a la fecha tienen control desde el año 2021, a pesar de que existe código de clasificación de colores, se identifica inadecuada clasificación. Asímismo el aprovechamiento de estos residuos no se hace ya que por la ubicación de la sede que es rural, es complicado la Gestión y aprovechamiento de los residuos. Se debe realizar acciones con la empresa pública de aseo quién administra la zona para realizar una buena práctica gestión y disposición final de estos residuos"/>
    <m/>
    <m/>
    <m/>
    <m/>
    <m/>
    <m/>
  </r>
  <r>
    <m/>
    <x v="1"/>
    <x v="4"/>
    <m/>
    <m/>
    <m/>
    <m/>
    <x v="1"/>
    <m/>
    <x v="1"/>
    <x v="1"/>
    <x v="0"/>
    <s v="Biológico - biodiversidad"/>
    <s v="Probable"/>
    <s v="Baja"/>
    <s v="Bajo"/>
    <n v="3"/>
    <n v="1"/>
    <n v="3"/>
    <s v="Tolerable"/>
    <s v="No"/>
    <s v="En el PAR Nobsa por las condiciones actuales de funcionamiento se identifica que el consumo de papel no es elevado, la mayoria de las actividades que se realizan en el PAR se realizan digital o virtualmente. _x000a__x000a_La cantidad de elementos de oficina  por las condiciones actuales de funcionamiento, el consumo de estos elementos en mínimo. _x000a__x000a_Se cuenta con una cantidad considerable de equipos de computo, no obstante, estos no son de alta rotación y cambio. "/>
    <m/>
    <m/>
    <m/>
    <m/>
    <m/>
    <m/>
  </r>
  <r>
    <m/>
    <x v="1"/>
    <x v="4"/>
    <m/>
    <m/>
    <m/>
    <m/>
    <x v="1"/>
    <m/>
    <x v="2"/>
    <x v="2"/>
    <x v="1"/>
    <s v="Sociocultural - social"/>
    <s v="Certero"/>
    <s v="Baja"/>
    <s v="Bajo"/>
    <n v="5"/>
    <n v="1"/>
    <n v="5"/>
    <s v="Tolerable"/>
    <s v="No"/>
    <s v="En el PAR Nobsa todo el recurso humano se encuentra vinculado de manera formal de acuerdo con sus actividades laborales. "/>
    <m/>
    <m/>
    <m/>
    <m/>
    <m/>
    <m/>
  </r>
  <r>
    <m/>
    <x v="1"/>
    <x v="4"/>
    <m/>
    <m/>
    <m/>
    <m/>
    <x v="1"/>
    <m/>
    <x v="3"/>
    <x v="4"/>
    <x v="0"/>
    <s v="Energético"/>
    <s v="Certero"/>
    <s v="Alta"/>
    <s v="Alto"/>
    <n v="5"/>
    <n v="5"/>
    <n v="25"/>
    <s v="No tolerable"/>
    <s v="Si"/>
    <s v="En el PAR Nobsa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Estratégicos_x000a_Misionales_x000a_Apoyo_x000a_Evaluación"/>
    <x v="5"/>
    <x v="5"/>
    <s v="Visitas de fiscalización"/>
    <s v="Asistencias y conceptos técnicos  "/>
    <s v="PAR"/>
    <s v="PAR Manizales"/>
    <x v="0"/>
    <s v="Emergencia sanitaria por pandemia COVID-19"/>
    <x v="7"/>
    <x v="16"/>
    <x v="0"/>
    <s v="Atmosférico - aire"/>
    <s v="Probable"/>
    <s v="Alta"/>
    <s v="Moderado"/>
    <n v="3"/>
    <n v="5"/>
    <n v="15"/>
    <s v="Potencialmente no tolerable"/>
    <s v="No"/>
    <s v="En el PAR Nobsa se realizan traslados para visitas de fiscalización por lo cual el tipo de trasporte aéreo, terrestre o fluvial emite contaminación a la atmósfera"/>
    <m/>
    <m/>
    <m/>
    <m/>
    <m/>
    <m/>
  </r>
  <r>
    <m/>
    <x v="1"/>
    <x v="5"/>
    <m/>
    <m/>
    <m/>
    <m/>
    <x v="1"/>
    <m/>
    <x v="7"/>
    <x v="13"/>
    <x v="0"/>
    <s v="Atmosférico - aire"/>
    <s v="Probable"/>
    <s v="Alta"/>
    <s v="Moderado"/>
    <n v="3"/>
    <n v="5"/>
    <n v="15"/>
    <s v="Potencialmente no tolerable"/>
    <s v="No"/>
    <s v="En la sede PAR Nobsa realizan traslados y comisiones para atender las visitas de fiscalización, lo cual deben transportarse por vía terrestre o aérea donde estos vehículos que prestan el servicio ocasionan contaminación por emisiones GEI"/>
    <m/>
    <m/>
    <m/>
    <m/>
    <m/>
    <m/>
  </r>
  <r>
    <m/>
    <x v="1"/>
    <x v="5"/>
    <m/>
    <m/>
    <m/>
    <m/>
    <x v="1"/>
    <m/>
    <x v="7"/>
    <x v="12"/>
    <x v="0"/>
    <s v="Atmosférico - aire"/>
    <s v="Probable"/>
    <s v="Moderada"/>
    <s v="Bajo"/>
    <n v="3"/>
    <n v="3"/>
    <n v="9"/>
    <s v="Tolerable"/>
    <s v="No"/>
    <s v="En la sede PAR Nobsa cuenta con vehículos terréstre que pueden ocasionar o generar ruidos que afecten la salud de los trabajadores. No se definió control ambiental para la valoración total del aspecto e impacto ambiental para toda la Entidad no representa una significancia de no tolerable. "/>
    <m/>
    <m/>
    <m/>
    <m/>
    <m/>
    <m/>
  </r>
  <r>
    <m/>
    <x v="1"/>
    <x v="5"/>
    <m/>
    <m/>
    <m/>
    <m/>
    <x v="1"/>
    <m/>
    <x v="6"/>
    <x v="7"/>
    <x v="0"/>
    <s v="Geológico - suelo"/>
    <s v="Probable"/>
    <s v="Baja"/>
    <s v="Bajo"/>
    <n v="3"/>
    <n v="1"/>
    <n v="3"/>
    <s v="Tolerable"/>
    <s v="No"/>
    <s v="No se definió control ambiental para la valoración total del aspecto e impacto ambiental para toda la Entidad no representa una significancia de no tolerable. "/>
    <m/>
    <m/>
    <m/>
    <m/>
    <m/>
    <m/>
  </r>
  <r>
    <m/>
    <x v="1"/>
    <x v="5"/>
    <m/>
    <m/>
    <m/>
    <m/>
    <x v="1"/>
    <m/>
    <x v="0"/>
    <x v="9"/>
    <x v="0"/>
    <s v="Geológico - suelo"/>
    <s v="Probable"/>
    <s v="Alta"/>
    <s v="Moderado"/>
    <n v="3"/>
    <n v="5"/>
    <n v="15"/>
    <s v="Potencialmente no tolerable"/>
    <s v="No"/>
    <s v="En la sede PAR Nobsa existen vehículos que tienen diferentes partes que por su uso generan residuos peligrosos como aceites, combustibles, llantas. La sede no cuenta con vehículos propios pero se debe controlar los vehículos tercerizados para que cumpla con la gestión de estos residuos."/>
    <m/>
    <m/>
    <m/>
    <m/>
    <m/>
    <m/>
  </r>
  <r>
    <m/>
    <x v="1"/>
    <x v="5"/>
    <m/>
    <m/>
    <m/>
    <m/>
    <x v="1"/>
    <m/>
    <x v="2"/>
    <x v="2"/>
    <x v="1"/>
    <s v="Sociocultural - social"/>
    <s v="Certero"/>
    <s v="Baja"/>
    <s v="Bajo"/>
    <n v="5"/>
    <n v="1"/>
    <n v="5"/>
    <s v="Tolerable"/>
    <s v="No"/>
    <s v="En el PAR Nobsa todo el recurso humano se encuentra vinculado de manera formal de acuerdo con sus actividades laborales.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10">
        <item x="1"/>
        <item m="1" x="8"/>
        <item x="2"/>
        <item x="3"/>
        <item m="1" x="6"/>
        <item m="1" x="7"/>
        <item x="0"/>
        <item x="5"/>
        <item x="4"/>
        <item t="default"/>
      </items>
    </pivotField>
    <pivotField axis="axisPage" compact="0" outline="0" showAll="0">
      <items count="7">
        <item x="3"/>
        <item x="0"/>
        <item x="1"/>
        <item x="2"/>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m="1" x="18"/>
        <item m="1" x="17"/>
        <item x="0"/>
        <item x="1"/>
        <item x="2"/>
        <item x="3"/>
        <item x="4"/>
        <item x="5"/>
        <item x="6"/>
        <item x="7"/>
        <item x="8"/>
        <item x="9"/>
        <item x="10"/>
        <item x="11"/>
        <item x="12"/>
        <item x="13"/>
        <item x="14"/>
        <item x="15"/>
        <item x="16"/>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10" baseItem="2" numFmtId="1"/>
  </dataFields>
  <formats count="67">
    <format dxfId="66">
      <pivotArea dataOnly="0" labelOnly="1" outline="0" axis="axisValues" fieldPosition="0"/>
    </format>
    <format dxfId="65">
      <pivotArea field="9" type="button" dataOnly="0" labelOnly="1" outline="0" axis="axisRow" fieldPosition="0"/>
    </format>
    <format dxfId="64">
      <pivotArea field="10" type="button" dataOnly="0" labelOnly="1" outline="0" axis="axisRow" fieldPosition="1"/>
    </format>
    <format dxfId="63">
      <pivotArea dataOnly="0" labelOnly="1" outline="0" axis="axisValues" fieldPosition="0"/>
    </format>
    <format dxfId="62">
      <pivotArea field="9" type="button" dataOnly="0" labelOnly="1" outline="0" axis="axisRow" fieldPosition="0"/>
    </format>
    <format dxfId="61">
      <pivotArea field="10" type="button" dataOnly="0" labelOnly="1" outline="0" axis="axisRow" fieldPosition="1"/>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9" type="button" dataOnly="0" labelOnly="1" outline="0" axis="axisRow" fieldPosition="0"/>
    </format>
    <format dxfId="56">
      <pivotArea field="10" type="button" dataOnly="0" labelOnly="1" outline="0" axis="axisRow" fieldPosition="1"/>
    </format>
    <format dxfId="55">
      <pivotArea dataOnly="0" labelOnly="1" outline="0" fieldPosition="0">
        <references count="1">
          <reference field="9" count="0"/>
        </references>
      </pivotArea>
    </format>
    <format dxfId="54">
      <pivotArea dataOnly="0" labelOnly="1" outline="0" fieldPosition="0">
        <references count="1">
          <reference field="9" count="1" defaultSubtotal="1">
            <x v="1"/>
          </reference>
        </references>
      </pivotArea>
    </format>
    <format dxfId="53">
      <pivotArea dataOnly="0" labelOnly="1" grandRow="1" outline="0" fieldPosition="0"/>
    </format>
    <format dxfId="52">
      <pivotArea dataOnly="0" labelOnly="1" outline="0" fieldPosition="0">
        <references count="2">
          <reference field="9" count="1" selected="0">
            <x v="1"/>
          </reference>
          <reference field="10" count="1">
            <x v="1"/>
          </reference>
        </references>
      </pivotArea>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field="9" type="button" dataOnly="0" labelOnly="1" outline="0" axis="axisRow" fieldPosition="0"/>
    </format>
    <format dxfId="47">
      <pivotArea field="10" type="button" dataOnly="0" labelOnly="1" outline="0" axis="axisRow" fieldPosition="1"/>
    </format>
    <format dxfId="46">
      <pivotArea dataOnly="0" labelOnly="1" outline="0" fieldPosition="0">
        <references count="1">
          <reference field="9" count="0"/>
        </references>
      </pivotArea>
    </format>
    <format dxfId="45">
      <pivotArea dataOnly="0" labelOnly="1" outline="0" fieldPosition="0">
        <references count="1">
          <reference field="9" count="1" defaultSubtotal="1">
            <x v="1"/>
          </reference>
        </references>
      </pivotArea>
    </format>
    <format dxfId="44">
      <pivotArea dataOnly="0" labelOnly="1" grandRow="1" outline="0" fieldPosition="0"/>
    </format>
    <format dxfId="43">
      <pivotArea dataOnly="0" labelOnly="1" outline="0" fieldPosition="0">
        <references count="2">
          <reference field="9" count="1" selected="0">
            <x v="1"/>
          </reference>
          <reference field="10" count="1">
            <x v="1"/>
          </reference>
        </references>
      </pivotArea>
    </format>
    <format dxfId="42">
      <pivotArea dataOnly="0" labelOnly="1" outline="0" axis="axisValues" fieldPosition="0"/>
    </format>
    <format dxfId="41">
      <pivotArea outline="0" fieldPosition="0">
        <references count="1">
          <reference field="9" count="0" selected="0"/>
        </references>
      </pivotArea>
    </format>
    <format dxfId="40">
      <pivotArea field="9" type="button" dataOnly="0" labelOnly="1" outline="0" axis="axisRow" fieldPosition="0"/>
    </format>
    <format dxfId="39">
      <pivotArea field="10" type="button" dataOnly="0" labelOnly="1" outline="0" axis="axisRow" fieldPosition="1"/>
    </format>
    <format dxfId="38">
      <pivotArea dataOnly="0" labelOnly="1" outline="0" fieldPosition="0">
        <references count="1">
          <reference field="9" count="0"/>
        </references>
      </pivotArea>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field="10" type="button" dataOnly="0" labelOnly="1" outline="0" axis="axisRow" fieldPosition="1"/>
    </format>
    <format dxfId="32">
      <pivotArea dataOnly="0" labelOnly="1" outline="0" fieldPosition="0">
        <references count="1">
          <reference field="9" count="0"/>
        </references>
      </pivotArea>
    </format>
    <format dxfId="31">
      <pivotArea dataOnly="0" labelOnly="1" outline="0" fieldPosition="0">
        <references count="1">
          <reference field="9" count="0" defaultSubtotal="1"/>
        </references>
      </pivotArea>
    </format>
    <format dxfId="30">
      <pivotArea dataOnly="0" labelOnly="1" grandRow="1" outline="0" fieldPosition="0"/>
    </format>
    <format dxfId="29">
      <pivotArea dataOnly="0" labelOnly="1" outline="0" fieldPosition="0">
        <references count="2">
          <reference field="9" count="1" selected="0">
            <x v="0"/>
          </reference>
          <reference field="10" count="2">
            <x v="0"/>
            <x v="8"/>
          </reference>
        </references>
      </pivotArea>
    </format>
    <format dxfId="28">
      <pivotArea dataOnly="0" labelOnly="1" outline="0" fieldPosition="0">
        <references count="2">
          <reference field="9" count="1" selected="0">
            <x v="2"/>
          </reference>
          <reference field="10" count="5">
            <x v="2"/>
            <x v="5"/>
            <x v="10"/>
            <x v="11"/>
            <x v="12"/>
          </reference>
        </references>
      </pivotArea>
    </format>
    <format dxfId="27">
      <pivotArea dataOnly="0" labelOnly="1" outline="0" fieldPosition="0">
        <references count="2">
          <reference field="9" count="1" selected="0">
            <x v="3"/>
          </reference>
          <reference field="10" count="1">
            <x v="3"/>
          </reference>
        </references>
      </pivotArea>
    </format>
    <format dxfId="26">
      <pivotArea dataOnly="0" labelOnly="1" outline="0" fieldPosition="0">
        <references count="2">
          <reference field="9" count="1" selected="0">
            <x v="4"/>
          </reference>
          <reference field="10" count="1">
            <x v="4"/>
          </reference>
        </references>
      </pivotArea>
    </format>
    <format dxfId="25">
      <pivotArea dataOnly="0" labelOnly="1" outline="0" fieldPosition="0">
        <references count="2">
          <reference field="9" count="1" selected="0">
            <x v="5"/>
          </reference>
          <reference field="10" count="1">
            <x v="6"/>
          </reference>
        </references>
      </pivotArea>
    </format>
    <format dxfId="24">
      <pivotArea dataOnly="0" labelOnly="1" outline="0" fieldPosition="0">
        <references count="2">
          <reference field="9" count="1" selected="0">
            <x v="6"/>
          </reference>
          <reference field="10" count="1">
            <x v="7"/>
          </reference>
        </references>
      </pivotArea>
    </format>
    <format dxfId="23">
      <pivotArea dataOnly="0" labelOnly="1" outline="0" fieldPosition="0">
        <references count="2">
          <reference field="9" count="1" selected="0">
            <x v="7"/>
          </reference>
          <reference field="10" count="1">
            <x v="9"/>
          </reference>
        </references>
      </pivotArea>
    </format>
    <format dxfId="22">
      <pivotArea dataOnly="0" labelOnly="1" outline="0" fieldPosition="0">
        <references count="2">
          <reference field="9" count="1" selected="0">
            <x v="8"/>
          </reference>
          <reference field="10" count="5">
            <x v="13"/>
            <x v="14"/>
            <x v="15"/>
            <x v="16"/>
            <x v="18"/>
          </reference>
        </references>
      </pivotArea>
    </format>
    <format dxfId="21">
      <pivotArea dataOnly="0" labelOnly="1" outline="0" fieldPosition="0">
        <references count="2">
          <reference field="9" count="1" selected="0">
            <x v="9"/>
          </reference>
          <reference field="10" count="1">
            <x v="17"/>
          </reference>
        </references>
      </pivotArea>
    </format>
    <format dxfId="20">
      <pivotArea dataOnly="0" labelOnly="1" outline="0" axis="axisValues" fieldPosition="0"/>
    </format>
    <format dxfId="19">
      <pivotArea outline="0" collapsedLevelsAreSubtotals="1" fieldPosition="0"/>
    </format>
    <format dxfId="18">
      <pivotArea outline="0" collapsedLevelsAreSubtotals="1" fieldPosition="0"/>
    </format>
    <format dxfId="17">
      <pivotArea type="all" dataOnly="0" outline="0" fieldPosition="0"/>
    </format>
    <format dxfId="16">
      <pivotArea outline="0" collapsedLevelsAreSubtotals="1" fieldPosition="0"/>
    </format>
    <format dxfId="15">
      <pivotArea field="9" type="button" dataOnly="0" labelOnly="1" outline="0" axis="axisRow" fieldPosition="0"/>
    </format>
    <format dxfId="14">
      <pivotArea field="10" type="button" dataOnly="0" labelOnly="1" outline="0" axis="axisRow" fieldPosition="1"/>
    </format>
    <format dxfId="13">
      <pivotArea dataOnly="0" labelOnly="1" outline="0" fieldPosition="0">
        <references count="1">
          <reference field="9" count="0"/>
        </references>
      </pivotArea>
    </format>
    <format dxfId="12">
      <pivotArea dataOnly="0" labelOnly="1" outline="0" fieldPosition="0">
        <references count="1">
          <reference field="9" count="0" defaultSubtotal="1"/>
        </references>
      </pivotArea>
    </format>
    <format dxfId="11">
      <pivotArea dataOnly="0" labelOnly="1" grandRow="1" outline="0" fieldPosition="0"/>
    </format>
    <format dxfId="10">
      <pivotArea dataOnly="0" labelOnly="1" outline="0" fieldPosition="0">
        <references count="2">
          <reference field="9" count="1" selected="0">
            <x v="0"/>
          </reference>
          <reference field="10" count="2">
            <x v="0"/>
            <x v="8"/>
          </reference>
        </references>
      </pivotArea>
    </format>
    <format dxfId="9">
      <pivotArea dataOnly="0" labelOnly="1" outline="0" fieldPosition="0">
        <references count="2">
          <reference field="9" count="1" selected="0">
            <x v="2"/>
          </reference>
          <reference field="10" count="5">
            <x v="2"/>
            <x v="5"/>
            <x v="10"/>
            <x v="11"/>
            <x v="12"/>
          </reference>
        </references>
      </pivotArea>
    </format>
    <format dxfId="8">
      <pivotArea dataOnly="0" labelOnly="1" outline="0" fieldPosition="0">
        <references count="2">
          <reference field="9" count="1" selected="0">
            <x v="3"/>
          </reference>
          <reference field="10" count="1">
            <x v="3"/>
          </reference>
        </references>
      </pivotArea>
    </format>
    <format dxfId="7">
      <pivotArea dataOnly="0" labelOnly="1" outline="0" fieldPosition="0">
        <references count="2">
          <reference field="9" count="1" selected="0">
            <x v="4"/>
          </reference>
          <reference field="10" count="1">
            <x v="4"/>
          </reference>
        </references>
      </pivotArea>
    </format>
    <format dxfId="6">
      <pivotArea dataOnly="0" labelOnly="1" outline="0" fieldPosition="0">
        <references count="2">
          <reference field="9" count="1" selected="0">
            <x v="5"/>
          </reference>
          <reference field="10" count="1">
            <x v="6"/>
          </reference>
        </references>
      </pivotArea>
    </format>
    <format dxfId="5">
      <pivotArea dataOnly="0" labelOnly="1" outline="0" fieldPosition="0">
        <references count="2">
          <reference field="9" count="1" selected="0">
            <x v="6"/>
          </reference>
          <reference field="10" count="1">
            <x v="7"/>
          </reference>
        </references>
      </pivotArea>
    </format>
    <format dxfId="4">
      <pivotArea dataOnly="0" labelOnly="1" outline="0" fieldPosition="0">
        <references count="2">
          <reference field="9" count="1" selected="0">
            <x v="7"/>
          </reference>
          <reference field="10" count="1">
            <x v="9"/>
          </reference>
        </references>
      </pivotArea>
    </format>
    <format dxfId="3">
      <pivotArea dataOnly="0" labelOnly="1" outline="0" fieldPosition="0">
        <references count="2">
          <reference field="9" count="1" selected="0">
            <x v="8"/>
          </reference>
          <reference field="10" count="5">
            <x v="13"/>
            <x v="14"/>
            <x v="15"/>
            <x v="16"/>
            <x v="18"/>
          </reference>
        </references>
      </pivotArea>
    </format>
    <format dxfId="2">
      <pivotArea dataOnly="0" labelOnly="1" outline="0" fieldPosition="0">
        <references count="2">
          <reference field="9" count="1" selected="0">
            <x v="9"/>
          </reference>
          <reference field="10" count="1">
            <x v="17"/>
          </reference>
        </references>
      </pivotArea>
    </format>
    <format dxfId="1">
      <pivotArea dataOnly="0" labelOnly="1" outline="0" axis="axisValues" fieldPosition="0"/>
    </format>
    <format dxfId="0">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137" dataDxfId="136">
  <autoFilter ref="A1:A6" xr:uid="{00000000-0009-0000-0100-000008000000}"/>
  <tableColumns count="1">
    <tableColumn id="1" xr3:uid="{00000000-0010-0000-0000-000001000000}" name="ESSM" dataDxfId="13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110" dataDxfId="109">
  <autoFilter ref="L1:L2" xr:uid="{00000000-0009-0000-0100-000012000000}"/>
  <tableColumns count="1">
    <tableColumn id="1" xr3:uid="{00000000-0010-0000-0900-000001000000}" name="Generación_de_empleo"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107" dataDxfId="106">
  <autoFilter ref="N1:N2" xr:uid="{00000000-0009-0000-0100-000014000000}"/>
  <tableColumns count="1">
    <tableColumn id="1" xr3:uid="{00000000-0010-0000-0B00-000001000000}" name="Consumo_de_energía_eléctrica" dataDxfId="10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104" dataDxfId="103">
  <autoFilter ref="O1:O3" xr:uid="{00000000-0009-0000-0100-000015000000}"/>
  <tableColumns count="1">
    <tableColumn id="1" xr3:uid="{00000000-0010-0000-0C00-000001000000}" name="Tipo de impacto" dataDxfId="10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101" dataDxfId="100">
  <autoFilter ref="P1:P9" xr:uid="{00000000-0009-0000-0100-000016000000}"/>
  <tableColumns count="1">
    <tableColumn id="1" xr3:uid="{00000000-0010-0000-0D00-000001000000}" name="Componente Ambiental" dataDxfId="9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98" dataDxfId="97">
  <autoFilter ref="Q1:Q4" xr:uid="{00000000-0009-0000-0100-000017000000}"/>
  <tableColumns count="1">
    <tableColumn id="1" xr3:uid="{00000000-0010-0000-0E00-000001000000}" name="Probabilidad" dataDxfId="9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95" dataDxfId="94">
  <autoFilter ref="R1:R4" xr:uid="{00000000-0009-0000-0100-000018000000}"/>
  <tableColumns count="1">
    <tableColumn id="1" xr3:uid="{00000000-0010-0000-0F00-000001000000}" name="Valor probabilidad" dataDxfId="9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92" dataDxfId="91">
  <autoFilter ref="S1:S4" xr:uid="{00000000-0009-0000-0100-000019000000}"/>
  <tableColumns count="1">
    <tableColumn id="1" xr3:uid="{00000000-0010-0000-1000-000001000000}" name="Consecuencia" dataDxfId="9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89" dataDxfId="88">
  <autoFilter ref="T1:T4" xr:uid="{00000000-0009-0000-0100-00001A000000}"/>
  <tableColumns count="1">
    <tableColumn id="1" xr3:uid="{00000000-0010-0000-1100-000001000000}" name="Valor consecuencia" dataDxfId="8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86" dataDxfId="85">
  <autoFilter ref="U1:U4" xr:uid="{00000000-0009-0000-0100-00001C000000}"/>
  <tableColumns count="1">
    <tableColumn id="1" xr3:uid="{00000000-0010-0000-1200-000001000000}" name="Significancia" dataDxfId="8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83" dataDxfId="82">
  <autoFilter ref="E1:E6" xr:uid="{00000000-0009-0000-0100-00001D000000}"/>
  <tableColumns count="1">
    <tableColumn id="1" xr3:uid="{00000000-0010-0000-1300-000001000000}" name="Generación_de_Emisiones" dataDxfId="8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134" dataDxfId="133">
  <autoFilter ref="B1:B5" xr:uid="{00000000-0009-0000-0100-000009000000}"/>
  <tableColumns count="1">
    <tableColumn id="1" xr3:uid="{00000000-0010-0000-0100-000001000000}" name="PASSM" dataDxfId="13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DB168F-1078-44E8-AB90-88202B9BBEE5}" name="Uso_de_publicidad" displayName="Uso_de_publicidad" ref="M1:M2" totalsRowShown="0" headerRowDxfId="80" dataDxfId="79" tableBorderDxfId="78">
  <autoFilter ref="M1:M2" xr:uid="{56DB168F-1078-44E8-AB90-88202B9BBEE5}"/>
  <tableColumns count="1">
    <tableColumn id="1" xr3:uid="{CFEB385A-DCDE-4378-A1E1-BB3BC445A69C}" name="Uso_de_publicidad" dataDxfId="7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131" dataDxfId="130">
  <autoFilter ref="C1:C13" xr:uid="{00000000-0009-0000-0100-00000A000000}"/>
  <tableColumns count="1">
    <tableColumn id="1" xr3:uid="{00000000-0010-0000-0200-000001000000}" name="PAR"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128" dataDxfId="127">
  <autoFilter ref="F1:F3" xr:uid="{00000000-0009-0000-0100-00000C000000}"/>
  <tableColumns count="1">
    <tableColumn id="1" xr3:uid="{00000000-0010-0000-0300-000001000000}" name="Generación_de_vertimientos" dataDxfId="1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125" dataDxfId="124">
  <autoFilter ref="G1:G3" xr:uid="{00000000-0009-0000-0100-00000D000000}"/>
  <tableColumns count="1">
    <tableColumn id="1" xr3:uid="{00000000-0010-0000-0400-000001000000}" name="Consumo_del_recurso_hídrico" dataDxfId="1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122" dataDxfId="121">
  <autoFilter ref="H1:H2" xr:uid="{00000000-0009-0000-0100-00000E000000}"/>
  <tableColumns count="1">
    <tableColumn id="1" xr3:uid="{00000000-0010-0000-0500-000001000000}" name="Ocupación_del_suelo" dataDxfId="1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119" dataDxfId="118">
  <autoFilter ref="I1:I2" xr:uid="{00000000-0009-0000-0100-00000F000000}"/>
  <tableColumns count="1">
    <tableColumn id="1" xr3:uid="{00000000-0010-0000-0600-000001000000}" name="Generación_de_derrames" dataDxfId="11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116" dataDxfId="115">
  <autoFilter ref="J1:J7" xr:uid="{00000000-0009-0000-0100-000010000000}"/>
  <tableColumns count="1">
    <tableColumn id="1" xr3:uid="{00000000-0010-0000-0700-000001000000}" name="Generación_de_residuos" dataDxfId="11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113" dataDxfId="112">
  <autoFilter ref="K1:K2" xr:uid="{00000000-0009-0000-0100-000011000000}"/>
  <tableColumns count="1">
    <tableColumn id="1" xr3:uid="{00000000-0010-0000-0800-000001000000}" name="Consumo_de_materias_primas_e_insumos" dataDxfId="1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K1" workbookViewId="0">
      <selection activeCell="M2" sqref="M2"/>
    </sheetView>
  </sheetViews>
  <sheetFormatPr baseColWidth="10" defaultColWidth="11.5703125" defaultRowHeight="15" x14ac:dyDescent="0.2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x14ac:dyDescent="0.25">
      <c r="A1" s="3" t="s">
        <v>0</v>
      </c>
      <c r="B1" s="3" t="s">
        <v>1</v>
      </c>
      <c r="C1" s="3" t="s">
        <v>2</v>
      </c>
      <c r="D1" s="4" t="s">
        <v>3</v>
      </c>
      <c r="E1" s="8" t="s">
        <v>4</v>
      </c>
      <c r="F1" s="3" t="s">
        <v>5</v>
      </c>
      <c r="G1" s="3" t="s">
        <v>6</v>
      </c>
      <c r="H1" s="3" t="s">
        <v>7</v>
      </c>
      <c r="I1" s="3" t="s">
        <v>8</v>
      </c>
      <c r="J1" s="3" t="s">
        <v>9</v>
      </c>
      <c r="K1" s="3" t="s">
        <v>10</v>
      </c>
      <c r="L1" s="3" t="s">
        <v>11</v>
      </c>
      <c r="M1" s="8" t="s">
        <v>12</v>
      </c>
      <c r="N1" s="3" t="s">
        <v>13</v>
      </c>
      <c r="O1" s="3" t="s">
        <v>14</v>
      </c>
      <c r="P1" s="3" t="s">
        <v>15</v>
      </c>
      <c r="Q1" s="3" t="s">
        <v>16</v>
      </c>
      <c r="R1" s="3" t="s">
        <v>17</v>
      </c>
      <c r="S1" s="3" t="s">
        <v>18</v>
      </c>
      <c r="T1" s="3" t="s">
        <v>19</v>
      </c>
      <c r="U1" s="3" t="s">
        <v>20</v>
      </c>
    </row>
    <row r="2" spans="1:21" ht="45" x14ac:dyDescent="0.25">
      <c r="A2" s="2" t="s">
        <v>21</v>
      </c>
      <c r="B2" s="2" t="s">
        <v>22</v>
      </c>
      <c r="C2" s="2" t="s">
        <v>23</v>
      </c>
      <c r="D2" s="5" t="s">
        <v>24</v>
      </c>
      <c r="E2" s="9" t="s">
        <v>25</v>
      </c>
      <c r="F2" s="2" t="s">
        <v>26</v>
      </c>
      <c r="G2" s="2" t="s">
        <v>27</v>
      </c>
      <c r="H2" s="2" t="s">
        <v>28</v>
      </c>
      <c r="I2" s="2" t="s">
        <v>29</v>
      </c>
      <c r="J2" s="2" t="s">
        <v>30</v>
      </c>
      <c r="K2" s="2" t="s">
        <v>31</v>
      </c>
      <c r="L2" s="2" t="s">
        <v>32</v>
      </c>
      <c r="M2" s="68" t="s">
        <v>33</v>
      </c>
      <c r="N2" s="2" t="s">
        <v>34</v>
      </c>
      <c r="O2" s="2" t="s">
        <v>35</v>
      </c>
      <c r="P2" s="2" t="s">
        <v>36</v>
      </c>
      <c r="Q2" s="2" t="s">
        <v>37</v>
      </c>
      <c r="R2" s="3">
        <v>1</v>
      </c>
      <c r="S2" s="2" t="s">
        <v>38</v>
      </c>
      <c r="T2" s="3">
        <v>1</v>
      </c>
      <c r="U2" s="2" t="s">
        <v>39</v>
      </c>
    </row>
    <row r="3" spans="1:21" ht="45" x14ac:dyDescent="0.2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x14ac:dyDescent="0.25">
      <c r="A4" s="2" t="s">
        <v>53</v>
      </c>
      <c r="B4" s="2" t="s">
        <v>54</v>
      </c>
      <c r="C4" s="2" t="s">
        <v>55</v>
      </c>
      <c r="D4" s="5" t="s">
        <v>56</v>
      </c>
      <c r="E4" s="9" t="s">
        <v>57</v>
      </c>
      <c r="J4" s="2" t="s">
        <v>58</v>
      </c>
      <c r="O4" s="2"/>
      <c r="P4" s="2" t="s">
        <v>59</v>
      </c>
      <c r="Q4" s="2" t="s">
        <v>60</v>
      </c>
      <c r="R4" s="3">
        <v>5</v>
      </c>
      <c r="S4" s="2" t="s">
        <v>61</v>
      </c>
      <c r="T4" s="3">
        <v>5</v>
      </c>
      <c r="U4" s="2" t="s">
        <v>62</v>
      </c>
    </row>
    <row r="5" spans="1:21" ht="45" x14ac:dyDescent="0.25">
      <c r="A5" s="2" t="s">
        <v>63</v>
      </c>
      <c r="B5" s="2" t="s">
        <v>64</v>
      </c>
      <c r="C5" s="2" t="s">
        <v>65</v>
      </c>
      <c r="D5" s="6"/>
      <c r="E5" s="10" t="s">
        <v>66</v>
      </c>
      <c r="J5" s="2" t="s">
        <v>67</v>
      </c>
      <c r="O5" s="2"/>
      <c r="P5" s="2" t="s">
        <v>68</v>
      </c>
    </row>
    <row r="6" spans="1:21" ht="45" x14ac:dyDescent="0.25">
      <c r="A6" s="2" t="s">
        <v>69</v>
      </c>
      <c r="C6" s="2" t="s">
        <v>70</v>
      </c>
      <c r="D6" s="7"/>
      <c r="E6" s="9" t="s">
        <v>71</v>
      </c>
      <c r="J6" s="2" t="s">
        <v>72</v>
      </c>
      <c r="O6" s="2"/>
      <c r="P6" s="2" t="s">
        <v>73</v>
      </c>
    </row>
    <row r="7" spans="1:21" ht="30" x14ac:dyDescent="0.25">
      <c r="C7" s="2" t="s">
        <v>74</v>
      </c>
      <c r="J7" s="2" t="s">
        <v>75</v>
      </c>
      <c r="O7" s="2"/>
      <c r="P7" s="2" t="s">
        <v>76</v>
      </c>
    </row>
    <row r="8" spans="1:21" x14ac:dyDescent="0.25">
      <c r="C8" s="2" t="s">
        <v>77</v>
      </c>
      <c r="O8" s="2"/>
      <c r="P8" s="2" t="s">
        <v>49</v>
      </c>
    </row>
    <row r="9" spans="1:21" x14ac:dyDescent="0.25">
      <c r="C9" s="2" t="s">
        <v>78</v>
      </c>
      <c r="O9" s="2"/>
      <c r="P9" s="2" t="s">
        <v>79</v>
      </c>
    </row>
    <row r="10" spans="1:21" x14ac:dyDescent="0.25">
      <c r="C10" s="2" t="s">
        <v>80</v>
      </c>
      <c r="O10" s="2"/>
    </row>
    <row r="11" spans="1:21" x14ac:dyDescent="0.25">
      <c r="C11" s="2" t="s">
        <v>81</v>
      </c>
      <c r="O11" s="2"/>
    </row>
    <row r="12" spans="1:21" x14ac:dyDescent="0.25">
      <c r="C12" s="2" t="s">
        <v>82</v>
      </c>
      <c r="O12" s="2"/>
    </row>
    <row r="13" spans="1:21" x14ac:dyDescent="0.25">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view="pageBreakPreview" zoomScaleNormal="100" zoomScaleSheetLayoutView="100" workbookViewId="0">
      <selection activeCell="J10" sqref="J10"/>
    </sheetView>
  </sheetViews>
  <sheetFormatPr baseColWidth="10" defaultColWidth="0" defaultRowHeight="15" zeroHeight="1" x14ac:dyDescent="0.25"/>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x14ac:dyDescent="0.25">
      <c r="A1" s="48"/>
      <c r="B1" s="82"/>
      <c r="C1" s="82"/>
      <c r="D1" s="82"/>
      <c r="E1" s="82"/>
      <c r="F1" s="82"/>
      <c r="G1" s="82"/>
      <c r="H1" s="82"/>
      <c r="I1" s="82"/>
      <c r="J1" s="82"/>
      <c r="K1" s="49"/>
    </row>
    <row r="2" spans="1:11" x14ac:dyDescent="0.25">
      <c r="A2" s="48"/>
      <c r="B2" s="82"/>
      <c r="C2" s="82"/>
      <c r="D2" s="82"/>
      <c r="E2" s="82"/>
      <c r="F2" s="82"/>
      <c r="G2" s="82"/>
      <c r="H2" s="82"/>
      <c r="I2" s="82"/>
      <c r="J2" s="82"/>
      <c r="K2" s="48"/>
    </row>
    <row r="3" spans="1:11" x14ac:dyDescent="0.25">
      <c r="A3" s="48"/>
      <c r="B3" s="82"/>
      <c r="C3" s="82"/>
      <c r="D3" s="82"/>
      <c r="E3" s="82"/>
      <c r="F3" s="82"/>
      <c r="G3" s="82"/>
      <c r="H3" s="82"/>
      <c r="I3" s="82"/>
      <c r="J3" s="82"/>
      <c r="K3" s="48"/>
    </row>
    <row r="4" spans="1:11" x14ac:dyDescent="0.25">
      <c r="A4" s="48"/>
      <c r="B4" s="82"/>
      <c r="C4" s="82"/>
      <c r="D4" s="82"/>
      <c r="E4" s="82"/>
      <c r="F4" s="82"/>
      <c r="G4" s="82"/>
      <c r="H4" s="82"/>
      <c r="I4" s="82"/>
      <c r="J4" s="82"/>
      <c r="K4" s="48"/>
    </row>
    <row r="5" spans="1:11" ht="15.75" thickBot="1" x14ac:dyDescent="0.3">
      <c r="A5" s="48"/>
      <c r="B5" s="83"/>
      <c r="C5" s="83"/>
      <c r="D5" s="83"/>
      <c r="E5" s="83"/>
      <c r="F5" s="83"/>
      <c r="G5" s="83"/>
      <c r="H5" s="83"/>
      <c r="I5" s="83"/>
      <c r="J5" s="83"/>
      <c r="K5" s="48"/>
    </row>
    <row r="6" spans="1:11" ht="34.15" customHeight="1" thickBot="1" x14ac:dyDescent="0.3">
      <c r="A6" s="48"/>
      <c r="B6" s="109" t="s">
        <v>84</v>
      </c>
      <c r="C6" s="110"/>
      <c r="D6" s="110"/>
      <c r="E6" s="110"/>
      <c r="F6" s="110"/>
      <c r="G6" s="110"/>
      <c r="H6" s="110"/>
      <c r="I6" s="110"/>
      <c r="J6" s="111"/>
      <c r="K6" s="50"/>
    </row>
    <row r="7" spans="1:11" ht="15.75" thickBot="1" x14ac:dyDescent="0.3">
      <c r="A7" s="48"/>
      <c r="B7" s="51"/>
      <c r="C7" s="48"/>
      <c r="D7" s="48"/>
      <c r="E7" s="48"/>
      <c r="F7" s="48"/>
      <c r="G7" s="48"/>
      <c r="H7" s="48"/>
      <c r="I7" s="48"/>
      <c r="J7" s="52"/>
      <c r="K7" s="48"/>
    </row>
    <row r="8" spans="1:11" ht="16.5" thickBot="1" x14ac:dyDescent="0.3">
      <c r="A8" s="48"/>
      <c r="B8" s="51"/>
      <c r="C8" s="112" t="s">
        <v>85</v>
      </c>
      <c r="D8" s="113"/>
      <c r="E8" s="113"/>
      <c r="F8" s="113"/>
      <c r="G8" s="113"/>
      <c r="H8" s="113"/>
      <c r="I8" s="114"/>
      <c r="J8" s="53"/>
      <c r="K8" s="48"/>
    </row>
    <row r="9" spans="1:11" ht="16.5" thickBot="1" x14ac:dyDescent="0.3">
      <c r="A9" s="48"/>
      <c r="B9" s="51"/>
      <c r="C9" s="54"/>
      <c r="D9" s="54"/>
      <c r="E9" s="54"/>
      <c r="F9" s="54"/>
      <c r="G9" s="54"/>
      <c r="H9" s="54"/>
      <c r="I9" s="54"/>
      <c r="J9" s="52"/>
      <c r="K9" s="48"/>
    </row>
    <row r="10" spans="1:11" ht="16.5" thickBot="1" x14ac:dyDescent="0.3">
      <c r="A10" s="48"/>
      <c r="B10" s="51"/>
      <c r="C10" s="112" t="s">
        <v>86</v>
      </c>
      <c r="D10" s="113"/>
      <c r="E10" s="113"/>
      <c r="F10" s="113"/>
      <c r="G10" s="113"/>
      <c r="H10" s="113"/>
      <c r="I10" s="114"/>
      <c r="J10" s="53"/>
      <c r="K10" s="48"/>
    </row>
    <row r="11" spans="1:11" ht="16.5" thickBot="1" x14ac:dyDescent="0.3">
      <c r="A11" s="48"/>
      <c r="B11" s="51"/>
      <c r="C11" s="54"/>
      <c r="D11" s="54"/>
      <c r="E11" s="54"/>
      <c r="F11" s="54"/>
      <c r="G11" s="54"/>
      <c r="H11" s="54"/>
      <c r="I11" s="54"/>
      <c r="J11" s="52"/>
      <c r="K11" s="48"/>
    </row>
    <row r="12" spans="1:11" ht="16.5" thickBot="1" x14ac:dyDescent="0.3">
      <c r="A12" s="48"/>
      <c r="B12" s="51"/>
      <c r="C12" s="112" t="s">
        <v>87</v>
      </c>
      <c r="D12" s="113"/>
      <c r="E12" s="113"/>
      <c r="F12" s="113"/>
      <c r="G12" s="113"/>
      <c r="H12" s="113"/>
      <c r="I12" s="114"/>
      <c r="J12" s="53"/>
      <c r="K12" s="48"/>
    </row>
    <row r="13" spans="1:11" ht="15.75" x14ac:dyDescent="0.25">
      <c r="A13" s="48"/>
      <c r="B13" s="51"/>
      <c r="C13" s="54"/>
      <c r="D13" s="54"/>
      <c r="E13" s="54"/>
      <c r="F13" s="54"/>
      <c r="G13" s="54"/>
      <c r="H13" s="54"/>
      <c r="I13" s="54"/>
      <c r="J13" s="52"/>
      <c r="K13" s="48"/>
    </row>
    <row r="14" spans="1:11" ht="16.5" thickBot="1" x14ac:dyDescent="0.3">
      <c r="A14" s="48"/>
      <c r="B14" s="51"/>
      <c r="C14" s="66"/>
      <c r="D14" s="66"/>
      <c r="E14" s="66"/>
      <c r="F14" s="66"/>
      <c r="G14" s="66"/>
      <c r="H14" s="66"/>
      <c r="I14" s="66"/>
      <c r="J14" s="53"/>
      <c r="K14" s="48"/>
    </row>
    <row r="15" spans="1:11" ht="17.25" thickBot="1" x14ac:dyDescent="0.3">
      <c r="A15" s="48"/>
      <c r="B15" s="51"/>
      <c r="C15" s="115" t="s">
        <v>88</v>
      </c>
      <c r="D15" s="116"/>
      <c r="E15" s="116"/>
      <c r="F15" s="116"/>
      <c r="G15" s="116"/>
      <c r="H15" s="116"/>
      <c r="I15" s="117"/>
      <c r="J15" s="52"/>
      <c r="K15" s="48"/>
    </row>
    <row r="16" spans="1:11" ht="17.25" thickBot="1" x14ac:dyDescent="0.3">
      <c r="A16" s="55"/>
      <c r="B16" s="56"/>
      <c r="C16" s="57" t="s">
        <v>89</v>
      </c>
      <c r="D16" s="107" t="s">
        <v>90</v>
      </c>
      <c r="E16" s="108"/>
      <c r="F16" s="118" t="s">
        <v>91</v>
      </c>
      <c r="G16" s="119"/>
      <c r="H16" s="119"/>
      <c r="I16" s="120"/>
      <c r="J16" s="58"/>
      <c r="K16" s="55"/>
    </row>
    <row r="17" spans="1:11" ht="16.5" x14ac:dyDescent="0.25">
      <c r="A17" s="48"/>
      <c r="B17" s="51"/>
      <c r="C17" s="59">
        <v>1</v>
      </c>
      <c r="D17" s="96">
        <v>43647</v>
      </c>
      <c r="E17" s="97"/>
      <c r="F17" s="90" t="s">
        <v>92</v>
      </c>
      <c r="G17" s="91"/>
      <c r="H17" s="91"/>
      <c r="I17" s="92"/>
      <c r="J17" s="47"/>
      <c r="K17" s="48"/>
    </row>
    <row r="18" spans="1:11" ht="16.5" x14ac:dyDescent="0.25">
      <c r="A18" s="48"/>
      <c r="B18" s="51"/>
      <c r="C18" s="60">
        <v>2</v>
      </c>
      <c r="D18" s="98">
        <v>44006</v>
      </c>
      <c r="E18" s="99"/>
      <c r="F18" s="93" t="s">
        <v>93</v>
      </c>
      <c r="G18" s="94"/>
      <c r="H18" s="94"/>
      <c r="I18" s="95"/>
      <c r="J18" s="47"/>
      <c r="K18" s="48"/>
    </row>
    <row r="19" spans="1:11" ht="16.5" x14ac:dyDescent="0.25">
      <c r="A19" s="48"/>
      <c r="B19" s="51"/>
      <c r="C19" s="60">
        <v>3</v>
      </c>
      <c r="D19" s="98">
        <v>44105</v>
      </c>
      <c r="E19" s="99"/>
      <c r="F19" s="93" t="s">
        <v>94</v>
      </c>
      <c r="G19" s="94"/>
      <c r="H19" s="94"/>
      <c r="I19" s="95"/>
      <c r="J19" s="47"/>
      <c r="K19" s="48"/>
    </row>
    <row r="20" spans="1:11" ht="16.5" x14ac:dyDescent="0.25">
      <c r="A20" s="48"/>
      <c r="B20" s="51"/>
      <c r="C20" s="60">
        <v>4</v>
      </c>
      <c r="D20" s="100">
        <v>44479</v>
      </c>
      <c r="E20" s="101"/>
      <c r="F20" s="93" t="s">
        <v>95</v>
      </c>
      <c r="G20" s="94"/>
      <c r="H20" s="94"/>
      <c r="I20" s="95"/>
      <c r="J20" s="47"/>
      <c r="K20" s="48"/>
    </row>
    <row r="21" spans="1:11" ht="40.9" customHeight="1" thickBot="1" x14ac:dyDescent="0.3">
      <c r="A21" s="48"/>
      <c r="B21" s="51"/>
      <c r="C21" s="61">
        <v>5</v>
      </c>
      <c r="D21" s="102">
        <v>44750</v>
      </c>
      <c r="E21" s="103"/>
      <c r="F21" s="104" t="s">
        <v>96</v>
      </c>
      <c r="G21" s="105"/>
      <c r="H21" s="105"/>
      <c r="I21" s="106"/>
      <c r="J21" s="47"/>
      <c r="K21" s="48"/>
    </row>
    <row r="22" spans="1:11" x14ac:dyDescent="0.25">
      <c r="A22" s="48"/>
      <c r="B22" s="51"/>
      <c r="C22" s="48"/>
      <c r="D22" s="48"/>
      <c r="E22" s="48"/>
      <c r="F22" s="48"/>
      <c r="G22" s="48"/>
      <c r="H22" s="48"/>
      <c r="I22" s="48"/>
      <c r="J22" s="52"/>
      <c r="K22" s="48"/>
    </row>
    <row r="23" spans="1:11" ht="15.75" thickBot="1" x14ac:dyDescent="0.3">
      <c r="A23" s="48"/>
      <c r="B23" s="51"/>
      <c r="C23" s="48"/>
      <c r="D23" s="48"/>
      <c r="E23" s="48"/>
      <c r="F23" s="48"/>
      <c r="G23" s="48"/>
      <c r="H23" s="48"/>
      <c r="I23" s="48"/>
      <c r="J23" s="52"/>
      <c r="K23" s="48"/>
    </row>
    <row r="24" spans="1:11" ht="15.75" thickBot="1" x14ac:dyDescent="0.3">
      <c r="A24" s="48"/>
      <c r="B24" s="51"/>
      <c r="C24" s="87" t="s">
        <v>97</v>
      </c>
      <c r="D24" s="88"/>
      <c r="E24" s="89"/>
      <c r="F24" s="87" t="s">
        <v>98</v>
      </c>
      <c r="G24" s="89"/>
      <c r="H24" s="87" t="s">
        <v>99</v>
      </c>
      <c r="I24" s="89"/>
      <c r="J24" s="47"/>
      <c r="K24" s="48"/>
    </row>
    <row r="25" spans="1:11" ht="79.900000000000006" customHeight="1" thickBot="1" x14ac:dyDescent="0.3">
      <c r="A25" s="48"/>
      <c r="B25" s="51"/>
      <c r="C25" s="84" t="s">
        <v>100</v>
      </c>
      <c r="D25" s="85"/>
      <c r="E25" s="86"/>
      <c r="F25" s="84" t="s">
        <v>101</v>
      </c>
      <c r="G25" s="86"/>
      <c r="H25" s="84" t="s">
        <v>102</v>
      </c>
      <c r="I25" s="86"/>
      <c r="J25" s="62"/>
      <c r="K25" s="48"/>
    </row>
    <row r="26" spans="1:11" x14ac:dyDescent="0.25">
      <c r="A26" s="48"/>
      <c r="B26" s="51"/>
      <c r="C26" s="48"/>
      <c r="D26" s="48"/>
      <c r="E26" s="48"/>
      <c r="F26" s="48"/>
      <c r="G26" s="48"/>
      <c r="H26" s="48"/>
      <c r="I26" s="48"/>
      <c r="J26" s="52"/>
      <c r="K26" s="48"/>
    </row>
    <row r="27" spans="1:11" ht="15.75" thickBot="1" x14ac:dyDescent="0.3">
      <c r="A27" s="48"/>
      <c r="B27" s="63"/>
      <c r="C27" s="64"/>
      <c r="D27" s="64"/>
      <c r="E27" s="64"/>
      <c r="F27" s="64"/>
      <c r="G27" s="64"/>
      <c r="H27" s="64"/>
      <c r="I27" s="64"/>
      <c r="J27" s="65"/>
      <c r="K27" s="48"/>
    </row>
  </sheetData>
  <mergeCells count="24">
    <mergeCell ref="F21:I21"/>
    <mergeCell ref="D16:E16"/>
    <mergeCell ref="B6:J6"/>
    <mergeCell ref="C8:I8"/>
    <mergeCell ref="C10:I10"/>
    <mergeCell ref="C12:I12"/>
    <mergeCell ref="C15:I15"/>
    <mergeCell ref="F16:I16"/>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sqref="A1:B1"/>
    </sheetView>
  </sheetViews>
  <sheetFormatPr baseColWidth="10" defaultColWidth="11.42578125" defaultRowHeight="15" x14ac:dyDescent="0.25"/>
  <cols>
    <col min="2" max="2" width="107.7109375" customWidth="1"/>
  </cols>
  <sheetData>
    <row r="1" spans="1:3" x14ac:dyDescent="0.25">
      <c r="A1" s="121"/>
      <c r="B1" s="121"/>
      <c r="C1" s="12"/>
    </row>
    <row r="2" spans="1:3" ht="15.75" x14ac:dyDescent="0.25">
      <c r="A2" s="12"/>
      <c r="B2" s="13" t="s">
        <v>103</v>
      </c>
      <c r="C2" s="12"/>
    </row>
    <row r="3" spans="1:3" x14ac:dyDescent="0.25">
      <c r="A3" s="121"/>
      <c r="B3" s="10" t="s">
        <v>104</v>
      </c>
      <c r="C3" s="121"/>
    </row>
    <row r="4" spans="1:3" ht="40.5" x14ac:dyDescent="0.25">
      <c r="A4" s="121"/>
      <c r="B4" s="15" t="s">
        <v>105</v>
      </c>
      <c r="C4" s="121"/>
    </row>
    <row r="5" spans="1:3" ht="36" customHeight="1" x14ac:dyDescent="0.25">
      <c r="A5" s="121"/>
      <c r="B5" s="15" t="s">
        <v>106</v>
      </c>
      <c r="C5" s="121"/>
    </row>
    <row r="6" spans="1:3" x14ac:dyDescent="0.25">
      <c r="A6" s="121"/>
      <c r="B6" s="15" t="s">
        <v>107</v>
      </c>
      <c r="C6" s="121"/>
    </row>
    <row r="7" spans="1:3" ht="3.75" customHeight="1" x14ac:dyDescent="0.25">
      <c r="A7" s="121"/>
      <c r="B7" s="121"/>
      <c r="C7" s="12"/>
    </row>
    <row r="8" spans="1:3" ht="15.75" x14ac:dyDescent="0.25">
      <c r="A8" s="12"/>
      <c r="B8" s="13" t="s">
        <v>108</v>
      </c>
      <c r="C8" s="12"/>
    </row>
    <row r="9" spans="1:3" x14ac:dyDescent="0.25">
      <c r="A9" s="121"/>
      <c r="B9" s="16" t="s">
        <v>109</v>
      </c>
      <c r="C9" s="121"/>
    </row>
    <row r="10" spans="1:3" ht="15.75" x14ac:dyDescent="0.25">
      <c r="A10" s="121"/>
      <c r="B10" s="14" t="s">
        <v>110</v>
      </c>
      <c r="C10" s="121"/>
    </row>
    <row r="11" spans="1:3" ht="27" x14ac:dyDescent="0.25">
      <c r="A11" s="121"/>
      <c r="B11" s="17" t="s">
        <v>111</v>
      </c>
      <c r="C11" s="121"/>
    </row>
    <row r="12" spans="1:3" ht="27" x14ac:dyDescent="0.25">
      <c r="A12" s="121"/>
      <c r="B12" s="16" t="s">
        <v>112</v>
      </c>
      <c r="C12" s="121"/>
    </row>
    <row r="13" spans="1:3" x14ac:dyDescent="0.25">
      <c r="A13" s="121"/>
      <c r="B13" s="16" t="s">
        <v>113</v>
      </c>
      <c r="C13" s="121"/>
    </row>
    <row r="14" spans="1:3" ht="27" x14ac:dyDescent="0.25">
      <c r="A14" s="121"/>
      <c r="B14" s="17" t="s">
        <v>114</v>
      </c>
      <c r="C14" s="121"/>
    </row>
    <row r="15" spans="1:3" x14ac:dyDescent="0.25">
      <c r="A15" s="121"/>
      <c r="B15" s="17" t="s">
        <v>115</v>
      </c>
      <c r="C15" s="121"/>
    </row>
    <row r="16" spans="1:3" x14ac:dyDescent="0.25">
      <c r="A16" s="121"/>
      <c r="B16" s="16" t="s">
        <v>116</v>
      </c>
      <c r="C16" s="121"/>
    </row>
    <row r="17" spans="1:3" x14ac:dyDescent="0.25">
      <c r="A17" s="121"/>
      <c r="B17" s="16" t="s">
        <v>117</v>
      </c>
      <c r="C17" s="121"/>
    </row>
    <row r="18" spans="1:3" ht="24" customHeight="1" x14ac:dyDescent="0.25">
      <c r="A18" s="121"/>
      <c r="B18" s="16" t="s">
        <v>118</v>
      </c>
      <c r="C18" s="121"/>
    </row>
    <row r="19" spans="1:3" ht="23.25" customHeight="1" x14ac:dyDescent="0.25">
      <c r="A19" s="121"/>
      <c r="B19" s="16" t="s">
        <v>119</v>
      </c>
      <c r="C19" s="121"/>
    </row>
    <row r="20" spans="1:3" ht="15.75" x14ac:dyDescent="0.25">
      <c r="A20" s="121"/>
      <c r="B20" s="14" t="s">
        <v>120</v>
      </c>
      <c r="C20" s="121"/>
    </row>
    <row r="21" spans="1:3" x14ac:dyDescent="0.25">
      <c r="A21" s="121"/>
      <c r="B21" s="16" t="s">
        <v>121</v>
      </c>
      <c r="C21" s="121"/>
    </row>
    <row r="22" spans="1:3" x14ac:dyDescent="0.25">
      <c r="A22" s="121"/>
      <c r="B22" s="16" t="s">
        <v>122</v>
      </c>
      <c r="C22" s="121"/>
    </row>
    <row r="23" spans="1:3" x14ac:dyDescent="0.25">
      <c r="A23" s="121"/>
      <c r="B23" s="16" t="s">
        <v>123</v>
      </c>
      <c r="C23" s="121"/>
    </row>
    <row r="24" spans="1:3" x14ac:dyDescent="0.25">
      <c r="A24" s="121"/>
      <c r="B24" s="16" t="s">
        <v>124</v>
      </c>
      <c r="C24" s="121"/>
    </row>
    <row r="25" spans="1:3" ht="15.75" x14ac:dyDescent="0.25">
      <c r="A25" s="121"/>
      <c r="B25" s="14" t="s">
        <v>125</v>
      </c>
      <c r="C25" s="121"/>
    </row>
    <row r="26" spans="1:3" x14ac:dyDescent="0.25">
      <c r="A26" s="121"/>
      <c r="B26" s="16" t="s">
        <v>126</v>
      </c>
      <c r="C26" s="121"/>
    </row>
    <row r="27" spans="1:3" ht="27" x14ac:dyDescent="0.25">
      <c r="A27" s="121"/>
      <c r="B27" s="16" t="s">
        <v>127</v>
      </c>
      <c r="C27" s="121"/>
    </row>
    <row r="28" spans="1:3" ht="27" x14ac:dyDescent="0.25">
      <c r="A28" s="121"/>
      <c r="B28" s="16" t="s">
        <v>128</v>
      </c>
      <c r="C28" s="121"/>
    </row>
    <row r="29" spans="1:3" ht="27" x14ac:dyDescent="0.25">
      <c r="A29" s="121"/>
      <c r="B29" s="17" t="s">
        <v>129</v>
      </c>
      <c r="C29" s="121"/>
    </row>
    <row r="30" spans="1:3" ht="44.25" customHeight="1" x14ac:dyDescent="0.25">
      <c r="A30" s="121"/>
      <c r="B30" s="16" t="s">
        <v>130</v>
      </c>
      <c r="C30" s="121"/>
    </row>
    <row r="31" spans="1:3" ht="29.25" customHeight="1" x14ac:dyDescent="0.25">
      <c r="A31" s="121"/>
      <c r="B31" s="16" t="s">
        <v>131</v>
      </c>
      <c r="C31" s="121"/>
    </row>
    <row r="32" spans="1:3" ht="32.25" customHeight="1" x14ac:dyDescent="0.25">
      <c r="A32" s="121"/>
      <c r="B32" s="16" t="s">
        <v>132</v>
      </c>
      <c r="C32" s="121"/>
    </row>
    <row r="33" spans="1:3" ht="28.5" customHeight="1" x14ac:dyDescent="0.25">
      <c r="A33" s="121"/>
      <c r="B33" s="16" t="s">
        <v>133</v>
      </c>
      <c r="C33" s="121"/>
    </row>
    <row r="34" spans="1:3" ht="15.75" x14ac:dyDescent="0.25">
      <c r="A34" s="121"/>
      <c r="B34" s="14" t="s">
        <v>134</v>
      </c>
      <c r="C34" s="121"/>
    </row>
    <row r="35" spans="1:3" ht="23.25" customHeight="1" x14ac:dyDescent="0.25">
      <c r="A35" s="121"/>
      <c r="B35" s="16" t="s">
        <v>135</v>
      </c>
      <c r="C35" s="121"/>
    </row>
    <row r="36" spans="1:3" ht="24" customHeight="1" x14ac:dyDescent="0.25">
      <c r="A36" s="121"/>
      <c r="B36" s="16" t="s">
        <v>136</v>
      </c>
      <c r="C36" s="121"/>
    </row>
    <row r="37" spans="1:3" x14ac:dyDescent="0.25">
      <c r="A37" s="121"/>
      <c r="B37" s="16" t="s">
        <v>137</v>
      </c>
      <c r="C37" s="121"/>
    </row>
    <row r="38" spans="1:3" ht="25.5" customHeight="1" x14ac:dyDescent="0.25">
      <c r="A38" s="121"/>
      <c r="B38" s="16" t="s">
        <v>138</v>
      </c>
      <c r="C38" s="121"/>
    </row>
    <row r="39" spans="1:3" x14ac:dyDescent="0.25">
      <c r="A39" s="121"/>
      <c r="B39" s="16" t="s">
        <v>139</v>
      </c>
      <c r="C39" s="121"/>
    </row>
    <row r="40" spans="1:3" ht="24.75" customHeight="1" x14ac:dyDescent="0.25">
      <c r="A40" s="121"/>
      <c r="B40" s="16" t="s">
        <v>140</v>
      </c>
      <c r="C40" s="121"/>
    </row>
    <row r="41" spans="1:3" ht="15.75" x14ac:dyDescent="0.25">
      <c r="A41" s="12"/>
      <c r="B41" s="13" t="s">
        <v>141</v>
      </c>
      <c r="C41" s="12"/>
    </row>
    <row r="42" spans="1:3" ht="27" x14ac:dyDescent="0.25">
      <c r="A42" s="121"/>
      <c r="B42" s="16" t="s">
        <v>142</v>
      </c>
      <c r="C42" s="121"/>
    </row>
    <row r="43" spans="1:3" ht="27" x14ac:dyDescent="0.25">
      <c r="A43" s="121"/>
      <c r="B43" s="16" t="s">
        <v>143</v>
      </c>
      <c r="C43" s="121"/>
    </row>
    <row r="44" spans="1:3" ht="15.75" x14ac:dyDescent="0.25">
      <c r="A44" s="12"/>
      <c r="B44" s="13" t="s">
        <v>144</v>
      </c>
      <c r="C44" s="12"/>
    </row>
    <row r="45" spans="1:3" ht="27" x14ac:dyDescent="0.25">
      <c r="A45" s="12"/>
      <c r="B45" s="16" t="s">
        <v>145</v>
      </c>
      <c r="C45" s="12"/>
    </row>
    <row r="46" spans="1:3" x14ac:dyDescent="0.25">
      <c r="A46" s="121"/>
      <c r="B46" s="121"/>
      <c r="C46" s="12"/>
    </row>
    <row r="47" spans="1:3" x14ac:dyDescent="0.25">
      <c r="A47" s="121"/>
      <c r="B47" s="121"/>
      <c r="C47" s="12"/>
    </row>
    <row r="48" spans="1:3" x14ac:dyDescent="0.25">
      <c r="A48" s="121"/>
      <c r="B48" s="121"/>
      <c r="C48" s="12"/>
    </row>
    <row r="49" spans="1:3" x14ac:dyDescent="0.25">
      <c r="A49" s="121"/>
      <c r="B49" s="121"/>
      <c r="C49" s="12"/>
    </row>
    <row r="50" spans="1:3" x14ac:dyDescent="0.25">
      <c r="A50" s="121"/>
      <c r="B50" s="121"/>
      <c r="C50" s="12"/>
    </row>
    <row r="51" spans="1:3" x14ac:dyDescent="0.25">
      <c r="A51" s="121"/>
      <c r="B51" s="121"/>
      <c r="C51" s="12"/>
    </row>
    <row r="52" spans="1:3" x14ac:dyDescent="0.25">
      <c r="A52" s="121"/>
      <c r="B52" s="121"/>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6"/>
  <sheetViews>
    <sheetView tabSelected="1" zoomScaleNormal="100" workbookViewId="0">
      <pane ySplit="6" topLeftCell="A10" activePane="bottomLeft" state="frozen"/>
      <selection pane="bottomLeft" activeCell="D7" sqref="D7:D11"/>
    </sheetView>
  </sheetViews>
  <sheetFormatPr baseColWidth="10" defaultColWidth="11.5703125" defaultRowHeight="16.5" x14ac:dyDescent="0.25"/>
  <cols>
    <col min="1" max="1" width="16.5703125" style="44" customWidth="1"/>
    <col min="2" max="2" width="36.85546875" style="44" customWidth="1"/>
    <col min="3" max="3" width="20.140625" style="44" customWidth="1"/>
    <col min="4" max="4" width="51.42578125" style="44" customWidth="1"/>
    <col min="5" max="5" width="37.85546875" style="45" customWidth="1"/>
    <col min="6" max="8" width="11.5703125" style="45" customWidth="1"/>
    <col min="9" max="9" width="16" style="45" customWidth="1"/>
    <col min="10" max="10" width="21.28515625" style="44" customWidth="1"/>
    <col min="11" max="11" width="14.85546875" style="45" customWidth="1"/>
    <col min="12" max="12" width="17" style="44" customWidth="1"/>
    <col min="13" max="13" width="19.42578125" style="44" customWidth="1"/>
    <col min="14" max="15" width="11.5703125" style="44" customWidth="1"/>
    <col min="16" max="16" width="12.7109375" style="44" customWidth="1"/>
    <col min="17" max="18" width="11.5703125" style="44" customWidth="1"/>
    <col min="19" max="19" width="13.5703125" style="44" customWidth="1"/>
    <col min="20" max="20" width="11.5703125" style="44"/>
    <col min="21" max="21" width="12.7109375" style="44" customWidth="1"/>
    <col min="22" max="22" width="46.28515625" style="45" customWidth="1"/>
    <col min="23" max="24" width="11.5703125" style="45"/>
    <col min="25" max="25" width="12.7109375" style="45" customWidth="1"/>
    <col min="26" max="26" width="11.5703125" style="45"/>
    <col min="27" max="27" width="13.5703125" style="45" customWidth="1"/>
    <col min="28" max="16384" width="11.5703125" style="45"/>
  </cols>
  <sheetData>
    <row r="1" spans="1:28" s="21" customFormat="1" ht="18.600000000000001" customHeight="1" thickBot="1" x14ac:dyDescent="0.3">
      <c r="A1" s="122"/>
      <c r="B1" s="165" t="s">
        <v>146</v>
      </c>
      <c r="C1" s="166"/>
      <c r="D1" s="166"/>
      <c r="E1" s="166"/>
      <c r="F1" s="166"/>
      <c r="G1" s="166"/>
      <c r="H1" s="166"/>
      <c r="I1" s="166"/>
      <c r="J1" s="166"/>
      <c r="K1" s="166"/>
      <c r="L1" s="166"/>
      <c r="M1" s="166"/>
      <c r="N1" s="166"/>
      <c r="O1" s="166"/>
      <c r="P1" s="166"/>
      <c r="Q1" s="166"/>
      <c r="R1" s="166"/>
      <c r="S1" s="166"/>
      <c r="T1" s="166"/>
      <c r="U1" s="166"/>
      <c r="V1" s="166"/>
      <c r="W1" s="166"/>
      <c r="X1" s="166"/>
      <c r="Y1" s="167"/>
      <c r="Z1" s="159" t="s">
        <v>147</v>
      </c>
      <c r="AA1" s="160"/>
      <c r="AB1" s="161"/>
    </row>
    <row r="2" spans="1:28" s="21" customFormat="1" ht="26.45" customHeight="1" thickBot="1" x14ac:dyDescent="0.3">
      <c r="A2" s="123"/>
      <c r="B2" s="168" t="s">
        <v>148</v>
      </c>
      <c r="C2" s="169"/>
      <c r="D2" s="169"/>
      <c r="E2" s="169"/>
      <c r="F2" s="169"/>
      <c r="G2" s="169"/>
      <c r="H2" s="169"/>
      <c r="I2" s="169"/>
      <c r="J2" s="169"/>
      <c r="K2" s="169"/>
      <c r="L2" s="169"/>
      <c r="M2" s="169"/>
      <c r="N2" s="169"/>
      <c r="O2" s="169"/>
      <c r="P2" s="169"/>
      <c r="Q2" s="169"/>
      <c r="R2" s="169"/>
      <c r="S2" s="169"/>
      <c r="T2" s="169"/>
      <c r="U2" s="169"/>
      <c r="V2" s="169"/>
      <c r="W2" s="169"/>
      <c r="X2" s="169"/>
      <c r="Y2" s="170"/>
      <c r="Z2" s="162" t="s">
        <v>149</v>
      </c>
      <c r="AA2" s="163"/>
      <c r="AB2" s="164"/>
    </row>
    <row r="3" spans="1:28" s="21" customFormat="1" ht="15" customHeight="1" thickBot="1" x14ac:dyDescent="0.3">
      <c r="A3" s="123"/>
      <c r="B3" s="168" t="s">
        <v>84</v>
      </c>
      <c r="C3" s="169"/>
      <c r="D3" s="169"/>
      <c r="E3" s="169"/>
      <c r="F3" s="169"/>
      <c r="G3" s="169"/>
      <c r="H3" s="169"/>
      <c r="I3" s="169"/>
      <c r="J3" s="169"/>
      <c r="K3" s="169"/>
      <c r="L3" s="169"/>
      <c r="M3" s="169"/>
      <c r="N3" s="169"/>
      <c r="O3" s="169"/>
      <c r="P3" s="169"/>
      <c r="Q3" s="169"/>
      <c r="R3" s="169"/>
      <c r="S3" s="169"/>
      <c r="T3" s="169"/>
      <c r="U3" s="169"/>
      <c r="V3" s="169"/>
      <c r="W3" s="169"/>
      <c r="X3" s="169"/>
      <c r="Y3" s="170"/>
      <c r="Z3" s="159" t="s">
        <v>150</v>
      </c>
      <c r="AA3" s="160"/>
      <c r="AB3" s="161"/>
    </row>
    <row r="4" spans="1:28" s="24" customFormat="1" ht="15" customHeight="1" thickTop="1" thickBot="1" x14ac:dyDescent="0.3">
      <c r="A4" s="22" t="s">
        <v>151</v>
      </c>
      <c r="B4" s="133" t="s">
        <v>152</v>
      </c>
      <c r="C4" s="134"/>
      <c r="D4" s="134"/>
      <c r="E4" s="134"/>
      <c r="F4" s="134"/>
      <c r="G4" s="134"/>
      <c r="H4" s="134"/>
      <c r="I4" s="135"/>
      <c r="J4" s="148" t="s">
        <v>153</v>
      </c>
      <c r="K4" s="134"/>
      <c r="L4" s="134"/>
      <c r="M4" s="135"/>
      <c r="N4" s="149" t="s">
        <v>154</v>
      </c>
      <c r="O4" s="137"/>
      <c r="P4" s="137"/>
      <c r="Q4" s="137"/>
      <c r="R4" s="137"/>
      <c r="S4" s="137"/>
      <c r="T4" s="137"/>
      <c r="U4" s="137"/>
      <c r="V4" s="150"/>
      <c r="W4" s="154" t="s">
        <v>155</v>
      </c>
      <c r="X4" s="134"/>
      <c r="Y4" s="134"/>
      <c r="Z4" s="134"/>
      <c r="AA4" s="134"/>
      <c r="AB4" s="155"/>
    </row>
    <row r="5" spans="1:28" s="24" customFormat="1" ht="18.600000000000001" customHeight="1" thickTop="1" thickBot="1" x14ac:dyDescent="0.3">
      <c r="A5" s="23">
        <v>44769</v>
      </c>
      <c r="B5" s="136"/>
      <c r="C5" s="137"/>
      <c r="D5" s="137"/>
      <c r="E5" s="137"/>
      <c r="F5" s="137"/>
      <c r="G5" s="137"/>
      <c r="H5" s="137"/>
      <c r="I5" s="138"/>
      <c r="J5" s="149"/>
      <c r="K5" s="137"/>
      <c r="L5" s="137"/>
      <c r="M5" s="138"/>
      <c r="N5" s="151" t="s">
        <v>156</v>
      </c>
      <c r="O5" s="152"/>
      <c r="P5" s="152"/>
      <c r="Q5" s="152"/>
      <c r="R5" s="152"/>
      <c r="S5" s="152"/>
      <c r="T5" s="152"/>
      <c r="U5" s="152"/>
      <c r="V5" s="153"/>
      <c r="W5" s="156"/>
      <c r="X5" s="157"/>
      <c r="Y5" s="157"/>
      <c r="Z5" s="157"/>
      <c r="AA5" s="157"/>
      <c r="AB5" s="158"/>
    </row>
    <row r="6" spans="1:28" s="28" customFormat="1" ht="37.9" customHeight="1" thickBot="1" x14ac:dyDescent="0.3">
      <c r="A6" s="25" t="s">
        <v>157</v>
      </c>
      <c r="B6" s="25" t="s">
        <v>158</v>
      </c>
      <c r="C6" s="25" t="s">
        <v>159</v>
      </c>
      <c r="D6" s="76" t="s">
        <v>160</v>
      </c>
      <c r="E6" s="26" t="s">
        <v>161</v>
      </c>
      <c r="F6" s="25" t="s">
        <v>162</v>
      </c>
      <c r="G6" s="25" t="s">
        <v>163</v>
      </c>
      <c r="H6" s="25" t="s">
        <v>3</v>
      </c>
      <c r="I6" s="27" t="s">
        <v>164</v>
      </c>
      <c r="J6" s="26" t="s">
        <v>165</v>
      </c>
      <c r="K6" s="25" t="s">
        <v>166</v>
      </c>
      <c r="L6" s="25" t="s">
        <v>14</v>
      </c>
      <c r="M6" s="27" t="s">
        <v>167</v>
      </c>
      <c r="N6" s="26" t="s">
        <v>16</v>
      </c>
      <c r="O6" s="25" t="s">
        <v>18</v>
      </c>
      <c r="P6" s="25" t="s">
        <v>168</v>
      </c>
      <c r="Q6" s="25" t="s">
        <v>17</v>
      </c>
      <c r="R6" s="25" t="s">
        <v>19</v>
      </c>
      <c r="S6" s="25" t="s">
        <v>169</v>
      </c>
      <c r="T6" s="25" t="s">
        <v>170</v>
      </c>
      <c r="U6" s="25" t="s">
        <v>171</v>
      </c>
      <c r="V6" s="27" t="s">
        <v>172</v>
      </c>
      <c r="W6" s="73" t="s">
        <v>173</v>
      </c>
      <c r="X6" s="74" t="s">
        <v>174</v>
      </c>
      <c r="Y6" s="74" t="s">
        <v>175</v>
      </c>
      <c r="Z6" s="74" t="s">
        <v>176</v>
      </c>
      <c r="AA6" s="74" t="s">
        <v>177</v>
      </c>
      <c r="AB6" s="75" t="s">
        <v>178</v>
      </c>
    </row>
    <row r="7" spans="1:28" s="34" customFormat="1" ht="52.9" customHeight="1" x14ac:dyDescent="0.25">
      <c r="A7" s="141" t="s">
        <v>179</v>
      </c>
      <c r="B7" s="139" t="s">
        <v>180</v>
      </c>
      <c r="C7" s="40" t="s">
        <v>181</v>
      </c>
      <c r="D7" s="126" t="s">
        <v>182</v>
      </c>
      <c r="E7" s="126" t="s">
        <v>183</v>
      </c>
      <c r="F7" s="128" t="s">
        <v>2</v>
      </c>
      <c r="G7" s="128" t="s">
        <v>80</v>
      </c>
      <c r="H7" s="128" t="s">
        <v>56</v>
      </c>
      <c r="I7" s="129" t="s">
        <v>184</v>
      </c>
      <c r="J7" s="29" t="s">
        <v>9</v>
      </c>
      <c r="K7" s="30" t="s">
        <v>67</v>
      </c>
      <c r="L7" s="31" t="s">
        <v>35</v>
      </c>
      <c r="M7" s="41" t="s">
        <v>59</v>
      </c>
      <c r="N7" s="29" t="s">
        <v>60</v>
      </c>
      <c r="O7" s="31"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2" t="s">
        <v>185</v>
      </c>
      <c r="W7" s="33"/>
      <c r="X7" s="30"/>
      <c r="Y7" s="30"/>
      <c r="Z7" s="30"/>
      <c r="AA7" s="30"/>
      <c r="AB7" s="32"/>
    </row>
    <row r="8" spans="1:28" s="34" customFormat="1" ht="121.5" x14ac:dyDescent="0.25">
      <c r="A8" s="142"/>
      <c r="B8" s="140"/>
      <c r="C8" s="40" t="s">
        <v>181</v>
      </c>
      <c r="D8" s="127"/>
      <c r="E8" s="127"/>
      <c r="F8" s="124"/>
      <c r="G8" s="124"/>
      <c r="H8" s="124"/>
      <c r="I8" s="130"/>
      <c r="J8" s="35" t="s">
        <v>10</v>
      </c>
      <c r="K8" s="36" t="s">
        <v>31</v>
      </c>
      <c r="L8" s="37" t="s">
        <v>35</v>
      </c>
      <c r="M8" s="43" t="s">
        <v>68</v>
      </c>
      <c r="N8" s="35" t="s">
        <v>60</v>
      </c>
      <c r="O8" s="37" t="s">
        <v>38</v>
      </c>
      <c r="P8" s="20" t="str">
        <f t="shared" ref="P8:P50" si="0">IFERROR(IF(S8="","",IF(S8&lt;=10,"Bajo",IF(S8&lt;=15,"Moderado",IF(S8&gt;15,"Alto","")))),"")</f>
        <v>Bajo</v>
      </c>
      <c r="Q8" s="20">
        <f>IFERROR(VLOOKUP(N8,LISTAS!$Q$2:$R$4,2,0),"")</f>
        <v>5</v>
      </c>
      <c r="R8" s="20">
        <f>IFERROR(VLOOKUP(O8,LISTAS!$S$2:$T$4,2,0),"")</f>
        <v>1</v>
      </c>
      <c r="S8" s="20">
        <f t="shared" ref="S8:S50" si="1">IFERROR(Q8*R8,"")</f>
        <v>5</v>
      </c>
      <c r="T8" s="20" t="str">
        <f t="shared" ref="T8:T50" si="2">IFERROR(IF(S8="","",IF(S8&lt;=10,"Tolerable",IF(S8&lt;=15,"Potencialmente no tolerable",IF(S8&gt;15,"No tolerable","")))),"")</f>
        <v>Tolerable</v>
      </c>
      <c r="U8" s="20" t="str">
        <f t="shared" ref="U8:U50" si="3">IFERROR(IF(T8="","",IF(T8="Tolerable","No",IF(T8="Potencialmente no tolerable","No",IF(T8="No tolerable","Si","")))),"")</f>
        <v>No</v>
      </c>
      <c r="V8" s="38" t="s">
        <v>186</v>
      </c>
      <c r="W8" s="39"/>
      <c r="X8" s="36"/>
      <c r="Y8" s="36"/>
      <c r="Z8" s="36"/>
      <c r="AA8" s="36"/>
      <c r="AB8" s="38"/>
    </row>
    <row r="9" spans="1:28" s="34" customFormat="1" ht="27" x14ac:dyDescent="0.25">
      <c r="A9" s="142"/>
      <c r="B9" s="140"/>
      <c r="C9" s="40" t="s">
        <v>181</v>
      </c>
      <c r="D9" s="127"/>
      <c r="E9" s="127"/>
      <c r="F9" s="124"/>
      <c r="G9" s="124"/>
      <c r="H9" s="124"/>
      <c r="I9" s="130"/>
      <c r="J9" s="35" t="s">
        <v>11</v>
      </c>
      <c r="K9" s="36" t="s">
        <v>32</v>
      </c>
      <c r="L9" s="37" t="s">
        <v>48</v>
      </c>
      <c r="M9" s="43" t="s">
        <v>73</v>
      </c>
      <c r="N9" s="35" t="s">
        <v>60</v>
      </c>
      <c r="O9" s="37" t="s">
        <v>38</v>
      </c>
      <c r="P9" s="20" t="str">
        <f t="shared" si="0"/>
        <v>Bajo</v>
      </c>
      <c r="Q9" s="20">
        <f>IFERROR(VLOOKUP(N9,LISTAS!$Q$2:$R$4,2,0),"")</f>
        <v>5</v>
      </c>
      <c r="R9" s="20">
        <f>IFERROR(VLOOKUP(O9,LISTAS!$S$2:$T$4,2,0),"")</f>
        <v>1</v>
      </c>
      <c r="S9" s="20">
        <f t="shared" si="1"/>
        <v>5</v>
      </c>
      <c r="T9" s="20" t="str">
        <f t="shared" si="2"/>
        <v>Tolerable</v>
      </c>
      <c r="U9" s="20" t="str">
        <f t="shared" si="3"/>
        <v>No</v>
      </c>
      <c r="V9" s="38" t="s">
        <v>187</v>
      </c>
      <c r="W9" s="39"/>
      <c r="X9" s="36"/>
      <c r="Y9" s="36"/>
      <c r="Z9" s="36"/>
      <c r="AA9" s="36"/>
      <c r="AB9" s="38"/>
    </row>
    <row r="10" spans="1:28" s="34" customFormat="1" ht="108" x14ac:dyDescent="0.25">
      <c r="A10" s="142"/>
      <c r="B10" s="140"/>
      <c r="C10" s="40" t="s">
        <v>181</v>
      </c>
      <c r="D10" s="127"/>
      <c r="E10" s="127"/>
      <c r="F10" s="124"/>
      <c r="G10" s="124"/>
      <c r="H10" s="124"/>
      <c r="I10" s="130"/>
      <c r="J10" s="35" t="s">
        <v>9</v>
      </c>
      <c r="K10" s="36" t="s">
        <v>75</v>
      </c>
      <c r="L10" s="37" t="s">
        <v>35</v>
      </c>
      <c r="M10" s="43" t="s">
        <v>59</v>
      </c>
      <c r="N10" s="35" t="s">
        <v>60</v>
      </c>
      <c r="O10" s="37" t="s">
        <v>61</v>
      </c>
      <c r="P10" s="20" t="str">
        <f t="shared" si="0"/>
        <v>Alto</v>
      </c>
      <c r="Q10" s="20">
        <f>IFERROR(VLOOKUP(N10,LISTAS!$Q$2:$R$4,2,0),"")</f>
        <v>5</v>
      </c>
      <c r="R10" s="20">
        <f>IFERROR(VLOOKUP(O10,LISTAS!$S$2:$T$4,2,0),"")</f>
        <v>5</v>
      </c>
      <c r="S10" s="20">
        <f t="shared" si="1"/>
        <v>25</v>
      </c>
      <c r="T10" s="20" t="str">
        <f t="shared" si="2"/>
        <v>No tolerable</v>
      </c>
      <c r="U10" s="20" t="str">
        <f t="shared" si="3"/>
        <v>Si</v>
      </c>
      <c r="V10" s="32" t="s">
        <v>185</v>
      </c>
      <c r="W10" s="39"/>
      <c r="X10" s="36"/>
      <c r="Y10" s="36"/>
      <c r="Z10" s="36"/>
      <c r="AA10" s="36"/>
      <c r="AB10" s="38"/>
    </row>
    <row r="11" spans="1:28" s="34" customFormat="1" ht="94.5" x14ac:dyDescent="0.25">
      <c r="A11" s="143"/>
      <c r="B11" s="126"/>
      <c r="C11" s="40" t="s">
        <v>181</v>
      </c>
      <c r="D11" s="127"/>
      <c r="E11" s="127"/>
      <c r="F11" s="124"/>
      <c r="G11" s="124"/>
      <c r="H11" s="124"/>
      <c r="I11" s="131"/>
      <c r="J11" s="35" t="s">
        <v>13</v>
      </c>
      <c r="K11" s="36" t="s">
        <v>34</v>
      </c>
      <c r="L11" s="37" t="s">
        <v>35</v>
      </c>
      <c r="M11" s="43" t="s">
        <v>79</v>
      </c>
      <c r="N11" s="35" t="s">
        <v>60</v>
      </c>
      <c r="O11" s="37" t="s">
        <v>61</v>
      </c>
      <c r="P11" s="20" t="str">
        <f t="shared" si="0"/>
        <v>Alto</v>
      </c>
      <c r="Q11" s="20">
        <f>IFERROR(VLOOKUP(N11,LISTAS!$Q$2:$R$4,2,0),"")</f>
        <v>5</v>
      </c>
      <c r="R11" s="20">
        <f>IFERROR(VLOOKUP(O11,LISTAS!$S$2:$T$4,2,0),"")</f>
        <v>5</v>
      </c>
      <c r="S11" s="20">
        <f t="shared" si="1"/>
        <v>25</v>
      </c>
      <c r="T11" s="20" t="str">
        <f t="shared" si="2"/>
        <v>No tolerable</v>
      </c>
      <c r="U11" s="20" t="str">
        <f t="shared" si="3"/>
        <v>Si</v>
      </c>
      <c r="V11" s="38" t="s">
        <v>188</v>
      </c>
      <c r="W11" s="39"/>
      <c r="X11" s="36"/>
      <c r="Y11" s="36"/>
      <c r="Z11" s="36"/>
      <c r="AA11" s="36"/>
      <c r="AB11" s="38"/>
    </row>
    <row r="12" spans="1:28" s="34" customFormat="1" ht="40.5" x14ac:dyDescent="0.25">
      <c r="A12" s="132" t="s">
        <v>189</v>
      </c>
      <c r="B12" s="124" t="s">
        <v>190</v>
      </c>
      <c r="C12" s="42" t="s">
        <v>191</v>
      </c>
      <c r="D12" s="124" t="s">
        <v>192</v>
      </c>
      <c r="E12" s="124" t="s">
        <v>193</v>
      </c>
      <c r="F12" s="124" t="s">
        <v>2</v>
      </c>
      <c r="G12" s="124" t="s">
        <v>80</v>
      </c>
      <c r="H12" s="124" t="s">
        <v>56</v>
      </c>
      <c r="I12" s="125" t="s">
        <v>184</v>
      </c>
      <c r="J12" s="35" t="s">
        <v>5</v>
      </c>
      <c r="K12" s="36" t="s">
        <v>26</v>
      </c>
      <c r="L12" s="37" t="s">
        <v>35</v>
      </c>
      <c r="M12" s="43" t="s">
        <v>49</v>
      </c>
      <c r="N12" s="35" t="s">
        <v>60</v>
      </c>
      <c r="O12" s="37"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8" t="s">
        <v>194</v>
      </c>
      <c r="W12" s="39"/>
      <c r="X12" s="36"/>
      <c r="Y12" s="36"/>
      <c r="Z12" s="36"/>
      <c r="AA12" s="36"/>
      <c r="AB12" s="38"/>
    </row>
    <row r="13" spans="1:28" s="34" customFormat="1" ht="54" x14ac:dyDescent="0.25">
      <c r="A13" s="132"/>
      <c r="B13" s="124"/>
      <c r="C13" s="42" t="s">
        <v>191</v>
      </c>
      <c r="D13" s="124"/>
      <c r="E13" s="124"/>
      <c r="F13" s="124"/>
      <c r="G13" s="124"/>
      <c r="H13" s="124"/>
      <c r="I13" s="125"/>
      <c r="J13" s="35" t="s">
        <v>6</v>
      </c>
      <c r="K13" s="36" t="s">
        <v>27</v>
      </c>
      <c r="L13" s="37" t="s">
        <v>35</v>
      </c>
      <c r="M13" s="43" t="s">
        <v>49</v>
      </c>
      <c r="N13" s="35" t="s">
        <v>60</v>
      </c>
      <c r="O13" s="37" t="s">
        <v>61</v>
      </c>
      <c r="P13" s="20" t="str">
        <f t="shared" si="0"/>
        <v>Alto</v>
      </c>
      <c r="Q13" s="20">
        <f>IFERROR(VLOOKUP(N13,LISTAS!$Q$2:$R$4,2,0),"")</f>
        <v>5</v>
      </c>
      <c r="R13" s="20">
        <f>IFERROR(VLOOKUP(O13,LISTAS!$S$2:$T$4,2,0),"")</f>
        <v>5</v>
      </c>
      <c r="S13" s="20">
        <f t="shared" si="1"/>
        <v>25</v>
      </c>
      <c r="T13" s="20" t="str">
        <f t="shared" si="2"/>
        <v>No tolerable</v>
      </c>
      <c r="U13" s="20" t="str">
        <f t="shared" si="3"/>
        <v>Si</v>
      </c>
      <c r="V13" s="38" t="s">
        <v>195</v>
      </c>
      <c r="W13" s="39"/>
      <c r="X13" s="36"/>
      <c r="Y13" s="36"/>
      <c r="Z13" s="36"/>
      <c r="AA13" s="36"/>
      <c r="AB13" s="38"/>
    </row>
    <row r="14" spans="1:28" s="34" customFormat="1" ht="40.5" x14ac:dyDescent="0.25">
      <c r="A14" s="132"/>
      <c r="B14" s="124"/>
      <c r="C14" s="42" t="s">
        <v>191</v>
      </c>
      <c r="D14" s="124"/>
      <c r="E14" s="124"/>
      <c r="F14" s="124"/>
      <c r="G14" s="124"/>
      <c r="H14" s="124"/>
      <c r="I14" s="125"/>
      <c r="J14" s="35" t="s">
        <v>8</v>
      </c>
      <c r="K14" s="36" t="s">
        <v>29</v>
      </c>
      <c r="L14" s="37" t="s">
        <v>35</v>
      </c>
      <c r="M14" s="43" t="s">
        <v>59</v>
      </c>
      <c r="N14" s="35" t="s">
        <v>50</v>
      </c>
      <c r="O14" s="37" t="s">
        <v>38</v>
      </c>
      <c r="P14" s="20" t="str">
        <f t="shared" si="0"/>
        <v>Bajo</v>
      </c>
      <c r="Q14" s="20">
        <f>IFERROR(VLOOKUP(N14,LISTAS!$Q$2:$R$4,2,0),"")</f>
        <v>3</v>
      </c>
      <c r="R14" s="20">
        <f>IFERROR(VLOOKUP(O14,LISTAS!$S$2:$T$4,2,0),"")</f>
        <v>1</v>
      </c>
      <c r="S14" s="20">
        <f t="shared" si="1"/>
        <v>3</v>
      </c>
      <c r="T14" s="20" t="str">
        <f t="shared" si="2"/>
        <v>Tolerable</v>
      </c>
      <c r="U14" s="20" t="str">
        <f t="shared" si="3"/>
        <v>No</v>
      </c>
      <c r="V14" s="38" t="s">
        <v>196</v>
      </c>
      <c r="W14" s="39"/>
      <c r="X14" s="36"/>
      <c r="Y14" s="36"/>
      <c r="Z14" s="36"/>
      <c r="AA14" s="36"/>
      <c r="AB14" s="38"/>
    </row>
    <row r="15" spans="1:28" s="34" customFormat="1" ht="81" x14ac:dyDescent="0.25">
      <c r="A15" s="132"/>
      <c r="B15" s="124"/>
      <c r="C15" s="42" t="s">
        <v>191</v>
      </c>
      <c r="D15" s="124"/>
      <c r="E15" s="124"/>
      <c r="F15" s="124"/>
      <c r="G15" s="124"/>
      <c r="H15" s="124"/>
      <c r="I15" s="125"/>
      <c r="J15" s="35" t="s">
        <v>9</v>
      </c>
      <c r="K15" s="36" t="s">
        <v>30</v>
      </c>
      <c r="L15" s="37" t="s">
        <v>35</v>
      </c>
      <c r="M15" s="43" t="s">
        <v>59</v>
      </c>
      <c r="N15" s="35" t="s">
        <v>60</v>
      </c>
      <c r="O15" s="37" t="s">
        <v>61</v>
      </c>
      <c r="P15" s="20" t="str">
        <f t="shared" si="0"/>
        <v>Alto</v>
      </c>
      <c r="Q15" s="20">
        <f>IFERROR(VLOOKUP(N15,LISTAS!$Q$2:$R$4,2,0),"")</f>
        <v>5</v>
      </c>
      <c r="R15" s="20">
        <f>IFERROR(VLOOKUP(O15,LISTAS!$S$2:$T$4,2,0),"")</f>
        <v>5</v>
      </c>
      <c r="S15" s="20">
        <f t="shared" si="1"/>
        <v>25</v>
      </c>
      <c r="T15" s="20" t="str">
        <f t="shared" si="2"/>
        <v>No tolerable</v>
      </c>
      <c r="U15" s="20" t="str">
        <f t="shared" si="3"/>
        <v>Si</v>
      </c>
      <c r="V15" s="38" t="s">
        <v>197</v>
      </c>
      <c r="W15" s="39"/>
      <c r="X15" s="36"/>
      <c r="Y15" s="36"/>
      <c r="Z15" s="36"/>
      <c r="AA15" s="36"/>
      <c r="AB15" s="38"/>
    </row>
    <row r="16" spans="1:28" s="34" customFormat="1" ht="40.5" x14ac:dyDescent="0.25">
      <c r="A16" s="132"/>
      <c r="B16" s="124"/>
      <c r="C16" s="42" t="s">
        <v>191</v>
      </c>
      <c r="D16" s="124"/>
      <c r="E16" s="124"/>
      <c r="F16" s="124"/>
      <c r="G16" s="124"/>
      <c r="H16" s="124"/>
      <c r="I16" s="125"/>
      <c r="J16" s="35" t="s">
        <v>9</v>
      </c>
      <c r="K16" s="36" t="s">
        <v>47</v>
      </c>
      <c r="L16" s="37" t="s">
        <v>35</v>
      </c>
      <c r="M16" s="43" t="s">
        <v>59</v>
      </c>
      <c r="N16" s="35" t="s">
        <v>50</v>
      </c>
      <c r="O16" s="37" t="s">
        <v>51</v>
      </c>
      <c r="P16" s="20" t="str">
        <f t="shared" si="0"/>
        <v>Bajo</v>
      </c>
      <c r="Q16" s="20">
        <f>IFERROR(VLOOKUP(N16,LISTAS!$Q$2:$R$4,2,0),"")</f>
        <v>3</v>
      </c>
      <c r="R16" s="20">
        <f>IFERROR(VLOOKUP(O16,LISTAS!$S$2:$T$4,2,0),"")</f>
        <v>3</v>
      </c>
      <c r="S16" s="20">
        <f t="shared" si="1"/>
        <v>9</v>
      </c>
      <c r="T16" s="20" t="str">
        <f t="shared" si="2"/>
        <v>Tolerable</v>
      </c>
      <c r="U16" s="20" t="str">
        <f t="shared" si="3"/>
        <v>No</v>
      </c>
      <c r="V16" s="38" t="s">
        <v>198</v>
      </c>
      <c r="W16" s="39"/>
      <c r="X16" s="36"/>
      <c r="Y16" s="36"/>
      <c r="Z16" s="36"/>
      <c r="AA16" s="36"/>
      <c r="AB16" s="38"/>
    </row>
    <row r="17" spans="1:28" s="34" customFormat="1" ht="108" x14ac:dyDescent="0.25">
      <c r="A17" s="132"/>
      <c r="B17" s="124"/>
      <c r="C17" s="42" t="s">
        <v>191</v>
      </c>
      <c r="D17" s="124"/>
      <c r="E17" s="124"/>
      <c r="F17" s="124"/>
      <c r="G17" s="124"/>
      <c r="H17" s="124"/>
      <c r="I17" s="125"/>
      <c r="J17" s="35" t="s">
        <v>9</v>
      </c>
      <c r="K17" s="36" t="s">
        <v>67</v>
      </c>
      <c r="L17" s="37" t="s">
        <v>35</v>
      </c>
      <c r="M17" s="43" t="s">
        <v>59</v>
      </c>
      <c r="N17" s="35" t="s">
        <v>60</v>
      </c>
      <c r="O17" s="37" t="s">
        <v>61</v>
      </c>
      <c r="P17" s="20" t="str">
        <f t="shared" si="0"/>
        <v>Alto</v>
      </c>
      <c r="Q17" s="20">
        <f>IFERROR(VLOOKUP(N17,LISTAS!$Q$2:$R$4,2,0),"")</f>
        <v>5</v>
      </c>
      <c r="R17" s="20">
        <f>IFERROR(VLOOKUP(O17,LISTAS!$S$2:$T$4,2,0),"")</f>
        <v>5</v>
      </c>
      <c r="S17" s="20">
        <f t="shared" si="1"/>
        <v>25</v>
      </c>
      <c r="T17" s="20" t="str">
        <f t="shared" si="2"/>
        <v>No tolerable</v>
      </c>
      <c r="U17" s="20" t="str">
        <f t="shared" si="3"/>
        <v>Si</v>
      </c>
      <c r="V17" s="32" t="s">
        <v>185</v>
      </c>
      <c r="W17" s="39"/>
      <c r="X17" s="36"/>
      <c r="Y17" s="36"/>
      <c r="Z17" s="36"/>
      <c r="AA17" s="36"/>
      <c r="AB17" s="38"/>
    </row>
    <row r="18" spans="1:28" s="34" customFormat="1" ht="94.5" x14ac:dyDescent="0.25">
      <c r="A18" s="132"/>
      <c r="B18" s="124"/>
      <c r="C18" s="42" t="s">
        <v>191</v>
      </c>
      <c r="D18" s="124"/>
      <c r="E18" s="124"/>
      <c r="F18" s="124"/>
      <c r="G18" s="124"/>
      <c r="H18" s="124"/>
      <c r="I18" s="125"/>
      <c r="J18" s="35" t="s">
        <v>9</v>
      </c>
      <c r="K18" s="36" t="s">
        <v>72</v>
      </c>
      <c r="L18" s="37" t="s">
        <v>35</v>
      </c>
      <c r="M18" s="43" t="s">
        <v>59</v>
      </c>
      <c r="N18" s="35" t="s">
        <v>60</v>
      </c>
      <c r="O18" s="37" t="s">
        <v>61</v>
      </c>
      <c r="P18" s="20" t="str">
        <f t="shared" si="0"/>
        <v>Alto</v>
      </c>
      <c r="Q18" s="20">
        <f>IFERROR(VLOOKUP(N18,LISTAS!$Q$2:$R$4,2,0),"")</f>
        <v>5</v>
      </c>
      <c r="R18" s="20">
        <f>IFERROR(VLOOKUP(O18,LISTAS!$S$2:$T$4,2,0),"")</f>
        <v>5</v>
      </c>
      <c r="S18" s="20">
        <f t="shared" si="1"/>
        <v>25</v>
      </c>
      <c r="T18" s="20" t="str">
        <f t="shared" si="2"/>
        <v>No tolerable</v>
      </c>
      <c r="U18" s="20" t="str">
        <f t="shared" si="3"/>
        <v>Si</v>
      </c>
      <c r="V18" s="32" t="s">
        <v>199</v>
      </c>
      <c r="W18" s="39"/>
      <c r="X18" s="36"/>
      <c r="Y18" s="36"/>
      <c r="Z18" s="36"/>
      <c r="AA18" s="36"/>
      <c r="AB18" s="38"/>
    </row>
    <row r="19" spans="1:28" s="34" customFormat="1" ht="108" x14ac:dyDescent="0.25">
      <c r="A19" s="132"/>
      <c r="B19" s="124"/>
      <c r="C19" s="42" t="s">
        <v>191</v>
      </c>
      <c r="D19" s="124"/>
      <c r="E19" s="124"/>
      <c r="F19" s="124"/>
      <c r="G19" s="124"/>
      <c r="H19" s="124"/>
      <c r="I19" s="125"/>
      <c r="J19" s="35" t="s">
        <v>9</v>
      </c>
      <c r="K19" s="36" t="s">
        <v>75</v>
      </c>
      <c r="L19" s="37" t="s">
        <v>35</v>
      </c>
      <c r="M19" s="43" t="s">
        <v>59</v>
      </c>
      <c r="N19" s="35" t="s">
        <v>60</v>
      </c>
      <c r="O19" s="37" t="s">
        <v>61</v>
      </c>
      <c r="P19" s="20" t="str">
        <f t="shared" si="0"/>
        <v>Alto</v>
      </c>
      <c r="Q19" s="20">
        <f>IFERROR(VLOOKUP(N19,LISTAS!$Q$2:$R$4,2,0),"")</f>
        <v>5</v>
      </c>
      <c r="R19" s="20">
        <f>IFERROR(VLOOKUP(O19,LISTAS!$S$2:$T$4,2,0),"")</f>
        <v>5</v>
      </c>
      <c r="S19" s="20">
        <f t="shared" si="1"/>
        <v>25</v>
      </c>
      <c r="T19" s="20" t="str">
        <f t="shared" si="2"/>
        <v>No tolerable</v>
      </c>
      <c r="U19" s="20" t="str">
        <f t="shared" si="3"/>
        <v>Si</v>
      </c>
      <c r="V19" s="32" t="s">
        <v>185</v>
      </c>
      <c r="W19" s="39"/>
      <c r="X19" s="36"/>
      <c r="Y19" s="36"/>
      <c r="Z19" s="36"/>
      <c r="AA19" s="36"/>
      <c r="AB19" s="38"/>
    </row>
    <row r="20" spans="1:28" s="34" customFormat="1" ht="121.5" x14ac:dyDescent="0.25">
      <c r="A20" s="132"/>
      <c r="B20" s="124"/>
      <c r="C20" s="42" t="s">
        <v>191</v>
      </c>
      <c r="D20" s="124"/>
      <c r="E20" s="124"/>
      <c r="F20" s="124"/>
      <c r="G20" s="124"/>
      <c r="H20" s="124"/>
      <c r="I20" s="125"/>
      <c r="J20" s="35" t="s">
        <v>10</v>
      </c>
      <c r="K20" s="36" t="s">
        <v>31</v>
      </c>
      <c r="L20" s="37" t="s">
        <v>35</v>
      </c>
      <c r="M20" s="43" t="s">
        <v>68</v>
      </c>
      <c r="N20" s="35" t="s">
        <v>60</v>
      </c>
      <c r="O20" s="37" t="s">
        <v>51</v>
      </c>
      <c r="P20" s="20" t="str">
        <f t="shared" si="0"/>
        <v>Moderado</v>
      </c>
      <c r="Q20" s="20">
        <f>IFERROR(VLOOKUP(N20,LISTAS!$Q$2:$R$4,2,0),"")</f>
        <v>5</v>
      </c>
      <c r="R20" s="20">
        <f>IFERROR(VLOOKUP(O20,LISTAS!$S$2:$T$4,2,0),"")</f>
        <v>3</v>
      </c>
      <c r="S20" s="20">
        <f t="shared" si="1"/>
        <v>15</v>
      </c>
      <c r="T20" s="20" t="str">
        <f t="shared" si="2"/>
        <v>Potencialmente no tolerable</v>
      </c>
      <c r="U20" s="20" t="str">
        <f t="shared" si="3"/>
        <v>No</v>
      </c>
      <c r="V20" s="38" t="s">
        <v>186</v>
      </c>
      <c r="W20" s="39"/>
      <c r="X20" s="36"/>
      <c r="Y20" s="36"/>
      <c r="Z20" s="36"/>
      <c r="AA20" s="36"/>
      <c r="AB20" s="38"/>
    </row>
    <row r="21" spans="1:28" s="34" customFormat="1" ht="27" x14ac:dyDescent="0.25">
      <c r="A21" s="132"/>
      <c r="B21" s="124"/>
      <c r="C21" s="42" t="s">
        <v>191</v>
      </c>
      <c r="D21" s="124"/>
      <c r="E21" s="124"/>
      <c r="F21" s="124"/>
      <c r="G21" s="124"/>
      <c r="H21" s="124"/>
      <c r="I21" s="125"/>
      <c r="J21" s="35" t="s">
        <v>11</v>
      </c>
      <c r="K21" s="36" t="s">
        <v>32</v>
      </c>
      <c r="L21" s="37" t="s">
        <v>48</v>
      </c>
      <c r="M21" s="43" t="s">
        <v>73</v>
      </c>
      <c r="N21" s="35" t="s">
        <v>60</v>
      </c>
      <c r="O21" s="37" t="s">
        <v>38</v>
      </c>
      <c r="P21" s="20" t="str">
        <f t="shared" si="0"/>
        <v>Bajo</v>
      </c>
      <c r="Q21" s="20">
        <f>IFERROR(VLOOKUP(N21,LISTAS!$Q$2:$R$4,2,0),"")</f>
        <v>5</v>
      </c>
      <c r="R21" s="20">
        <f>IFERROR(VLOOKUP(O21,LISTAS!$S$2:$T$4,2,0),"")</f>
        <v>1</v>
      </c>
      <c r="S21" s="20">
        <f t="shared" si="1"/>
        <v>5</v>
      </c>
      <c r="T21" s="20" t="str">
        <f t="shared" si="2"/>
        <v>Tolerable</v>
      </c>
      <c r="U21" s="20" t="str">
        <f t="shared" si="3"/>
        <v>No</v>
      </c>
      <c r="V21" s="38" t="s">
        <v>187</v>
      </c>
      <c r="W21" s="39"/>
      <c r="X21" s="36"/>
      <c r="Y21" s="36"/>
      <c r="Z21" s="36"/>
      <c r="AA21" s="36"/>
      <c r="AB21" s="38"/>
    </row>
    <row r="22" spans="1:28" s="34" customFormat="1" ht="94.5" x14ac:dyDescent="0.25">
      <c r="A22" s="132"/>
      <c r="B22" s="124"/>
      <c r="C22" s="42" t="s">
        <v>191</v>
      </c>
      <c r="D22" s="124"/>
      <c r="E22" s="124"/>
      <c r="F22" s="124"/>
      <c r="G22" s="124"/>
      <c r="H22" s="124"/>
      <c r="I22" s="125"/>
      <c r="J22" s="35" t="s">
        <v>13</v>
      </c>
      <c r="K22" s="36" t="s">
        <v>34</v>
      </c>
      <c r="L22" s="37" t="s">
        <v>35</v>
      </c>
      <c r="M22" s="43" t="s">
        <v>79</v>
      </c>
      <c r="N22" s="35" t="s">
        <v>60</v>
      </c>
      <c r="O22" s="37" t="s">
        <v>61</v>
      </c>
      <c r="P22" s="20" t="str">
        <f t="shared" si="0"/>
        <v>Alto</v>
      </c>
      <c r="Q22" s="20">
        <f>IFERROR(VLOOKUP(N22,LISTAS!$Q$2:$R$4,2,0),"")</f>
        <v>5</v>
      </c>
      <c r="R22" s="20">
        <f>IFERROR(VLOOKUP(O22,LISTAS!$S$2:$T$4,2,0),"")</f>
        <v>5</v>
      </c>
      <c r="S22" s="20">
        <f t="shared" si="1"/>
        <v>25</v>
      </c>
      <c r="T22" s="20" t="str">
        <f t="shared" si="2"/>
        <v>No tolerable</v>
      </c>
      <c r="U22" s="20" t="str">
        <f t="shared" si="3"/>
        <v>Si</v>
      </c>
      <c r="V22" s="38" t="s">
        <v>188</v>
      </c>
      <c r="W22" s="39"/>
      <c r="X22" s="36"/>
      <c r="Y22" s="36"/>
      <c r="Z22" s="36"/>
      <c r="AA22" s="36"/>
      <c r="AB22" s="38"/>
    </row>
    <row r="23" spans="1:28" s="34" customFormat="1" ht="40.5" x14ac:dyDescent="0.25">
      <c r="A23" s="132"/>
      <c r="B23" s="124"/>
      <c r="C23" s="42" t="s">
        <v>191</v>
      </c>
      <c r="D23" s="124"/>
      <c r="E23" s="124"/>
      <c r="F23" s="124"/>
      <c r="G23" s="124"/>
      <c r="H23" s="124"/>
      <c r="I23" s="125"/>
      <c r="J23" s="35" t="s">
        <v>4</v>
      </c>
      <c r="K23" s="36" t="s">
        <v>66</v>
      </c>
      <c r="L23" s="37" t="s">
        <v>35</v>
      </c>
      <c r="M23" s="43" t="s">
        <v>36</v>
      </c>
      <c r="N23" s="35" t="s">
        <v>50</v>
      </c>
      <c r="O23" s="37" t="s">
        <v>51</v>
      </c>
      <c r="P23" s="20" t="str">
        <f t="shared" si="0"/>
        <v>Bajo</v>
      </c>
      <c r="Q23" s="20">
        <f>IFERROR(VLOOKUP(N23,LISTAS!$Q$2:$R$4,2,0),"")</f>
        <v>3</v>
      </c>
      <c r="R23" s="20">
        <f>IFERROR(VLOOKUP(O23,LISTAS!$S$2:$T$4,2,0),"")</f>
        <v>3</v>
      </c>
      <c r="S23" s="20">
        <f t="shared" si="1"/>
        <v>9</v>
      </c>
      <c r="T23" s="20" t="str">
        <f t="shared" si="2"/>
        <v>Tolerable</v>
      </c>
      <c r="U23" s="20" t="str">
        <f t="shared" si="3"/>
        <v>No</v>
      </c>
      <c r="V23" s="38" t="s">
        <v>200</v>
      </c>
      <c r="W23" s="39"/>
      <c r="X23" s="36"/>
      <c r="Y23" s="36"/>
      <c r="Z23" s="36"/>
      <c r="AA23" s="36"/>
      <c r="AB23" s="38"/>
    </row>
    <row r="24" spans="1:28" s="34" customFormat="1" ht="40.5" x14ac:dyDescent="0.25">
      <c r="A24" s="132"/>
      <c r="B24" s="124"/>
      <c r="C24" s="42" t="s">
        <v>191</v>
      </c>
      <c r="D24" s="124"/>
      <c r="E24" s="124"/>
      <c r="F24" s="124"/>
      <c r="G24" s="124"/>
      <c r="H24" s="124"/>
      <c r="I24" s="125"/>
      <c r="J24" s="35" t="s">
        <v>4</v>
      </c>
      <c r="K24" s="36" t="s">
        <v>71</v>
      </c>
      <c r="L24" s="37" t="s">
        <v>35</v>
      </c>
      <c r="M24" s="43" t="s">
        <v>36</v>
      </c>
      <c r="N24" s="35" t="s">
        <v>50</v>
      </c>
      <c r="O24" s="37" t="s">
        <v>51</v>
      </c>
      <c r="P24" s="20" t="str">
        <f t="shared" si="0"/>
        <v>Bajo</v>
      </c>
      <c r="Q24" s="20">
        <f>IFERROR(VLOOKUP(N24,LISTAS!$Q$2:$R$4,2,0),"")</f>
        <v>3</v>
      </c>
      <c r="R24" s="20">
        <f>IFERROR(VLOOKUP(O24,LISTAS!$S$2:$T$4,2,0),"")</f>
        <v>3</v>
      </c>
      <c r="S24" s="20">
        <f t="shared" si="1"/>
        <v>9</v>
      </c>
      <c r="T24" s="20" t="str">
        <f t="shared" si="2"/>
        <v>Tolerable</v>
      </c>
      <c r="U24" s="20" t="str">
        <f t="shared" si="3"/>
        <v>No</v>
      </c>
      <c r="V24" s="38" t="s">
        <v>201</v>
      </c>
      <c r="W24" s="39"/>
      <c r="X24" s="36"/>
      <c r="Y24" s="36"/>
      <c r="Z24" s="36"/>
      <c r="AA24" s="36"/>
      <c r="AB24" s="38"/>
    </row>
    <row r="25" spans="1:28" s="34" customFormat="1" ht="54" x14ac:dyDescent="0.25">
      <c r="A25" s="132" t="s">
        <v>189</v>
      </c>
      <c r="B25" s="124" t="s">
        <v>202</v>
      </c>
      <c r="C25" s="42" t="s">
        <v>203</v>
      </c>
      <c r="D25" s="124" t="s">
        <v>204</v>
      </c>
      <c r="E25" s="124" t="s">
        <v>205</v>
      </c>
      <c r="F25" s="124" t="s">
        <v>2</v>
      </c>
      <c r="G25" s="124" t="s">
        <v>80</v>
      </c>
      <c r="H25" s="124" t="s">
        <v>56</v>
      </c>
      <c r="I25" s="125" t="s">
        <v>184</v>
      </c>
      <c r="J25" s="35" t="s">
        <v>4</v>
      </c>
      <c r="K25" s="36" t="s">
        <v>44</v>
      </c>
      <c r="L25" s="37" t="s">
        <v>35</v>
      </c>
      <c r="M25" s="43" t="s">
        <v>36</v>
      </c>
      <c r="N25" s="35" t="s">
        <v>60</v>
      </c>
      <c r="O25" s="37" t="s">
        <v>51</v>
      </c>
      <c r="P25" s="20" t="str">
        <f t="shared" si="0"/>
        <v>Moderado</v>
      </c>
      <c r="Q25" s="20">
        <f>IFERROR(VLOOKUP(N25,LISTAS!$Q$2:$R$4,2,0),"")</f>
        <v>5</v>
      </c>
      <c r="R25" s="20">
        <f>IFERROR(VLOOKUP(O25,LISTAS!$S$2:$T$4,2,0),"")</f>
        <v>3</v>
      </c>
      <c r="S25" s="20">
        <f t="shared" si="1"/>
        <v>15</v>
      </c>
      <c r="T25" s="20" t="str">
        <f t="shared" si="2"/>
        <v>Potencialmente no tolerable</v>
      </c>
      <c r="U25" s="20" t="str">
        <f t="shared" si="3"/>
        <v>No</v>
      </c>
      <c r="V25" s="38" t="s">
        <v>206</v>
      </c>
      <c r="W25" s="39"/>
      <c r="X25" s="36"/>
      <c r="Y25" s="36"/>
      <c r="Z25" s="36"/>
      <c r="AA25" s="36"/>
      <c r="AB25" s="38"/>
    </row>
    <row r="26" spans="1:28" s="34" customFormat="1" ht="54" x14ac:dyDescent="0.25">
      <c r="A26" s="132"/>
      <c r="B26" s="124"/>
      <c r="C26" s="42" t="s">
        <v>203</v>
      </c>
      <c r="D26" s="124"/>
      <c r="E26" s="124"/>
      <c r="F26" s="124"/>
      <c r="G26" s="124"/>
      <c r="H26" s="124"/>
      <c r="I26" s="125"/>
      <c r="J26" s="35" t="s">
        <v>4</v>
      </c>
      <c r="K26" s="36" t="s">
        <v>57</v>
      </c>
      <c r="L26" s="37" t="s">
        <v>35</v>
      </c>
      <c r="M26" s="43" t="s">
        <v>36</v>
      </c>
      <c r="N26" s="35" t="s">
        <v>50</v>
      </c>
      <c r="O26" s="37" t="s">
        <v>51</v>
      </c>
      <c r="P26" s="20" t="str">
        <f t="shared" si="0"/>
        <v>Bajo</v>
      </c>
      <c r="Q26" s="20">
        <f>IFERROR(VLOOKUP(N26,LISTAS!$Q$2:$R$4,2,0),"")</f>
        <v>3</v>
      </c>
      <c r="R26" s="20">
        <f>IFERROR(VLOOKUP(O26,LISTAS!$S$2:$T$4,2,0),"")</f>
        <v>3</v>
      </c>
      <c r="S26" s="20">
        <f t="shared" si="1"/>
        <v>9</v>
      </c>
      <c r="T26" s="20" t="str">
        <f t="shared" si="2"/>
        <v>Tolerable</v>
      </c>
      <c r="U26" s="20" t="str">
        <f t="shared" si="3"/>
        <v>No</v>
      </c>
      <c r="V26" s="38" t="s">
        <v>207</v>
      </c>
      <c r="W26" s="39"/>
      <c r="X26" s="36"/>
      <c r="Y26" s="36"/>
      <c r="Z26" s="36"/>
      <c r="AA26" s="36"/>
      <c r="AB26" s="38"/>
    </row>
    <row r="27" spans="1:28" s="34" customFormat="1" ht="54" x14ac:dyDescent="0.25">
      <c r="A27" s="132"/>
      <c r="B27" s="124"/>
      <c r="C27" s="42" t="s">
        <v>203</v>
      </c>
      <c r="D27" s="124"/>
      <c r="E27" s="124"/>
      <c r="F27" s="124"/>
      <c r="G27" s="124"/>
      <c r="H27" s="124"/>
      <c r="I27" s="125"/>
      <c r="J27" s="35" t="s">
        <v>4</v>
      </c>
      <c r="K27" s="36" t="s">
        <v>66</v>
      </c>
      <c r="L27" s="37" t="s">
        <v>35</v>
      </c>
      <c r="M27" s="43" t="s">
        <v>36</v>
      </c>
      <c r="N27" s="35" t="s">
        <v>50</v>
      </c>
      <c r="O27" s="37" t="s">
        <v>51</v>
      </c>
      <c r="P27" s="20" t="str">
        <f t="shared" si="0"/>
        <v>Bajo</v>
      </c>
      <c r="Q27" s="20">
        <f>IFERROR(VLOOKUP(N27,LISTAS!$Q$2:$R$4,2,0),"")</f>
        <v>3</v>
      </c>
      <c r="R27" s="20">
        <f>IFERROR(VLOOKUP(O27,LISTAS!$S$2:$T$4,2,0),"")</f>
        <v>3</v>
      </c>
      <c r="S27" s="20">
        <f t="shared" si="1"/>
        <v>9</v>
      </c>
      <c r="T27" s="20" t="str">
        <f t="shared" si="2"/>
        <v>Tolerable</v>
      </c>
      <c r="U27" s="20" t="str">
        <f t="shared" si="3"/>
        <v>No</v>
      </c>
      <c r="V27" s="38" t="s">
        <v>208</v>
      </c>
      <c r="W27" s="39"/>
      <c r="X27" s="36"/>
      <c r="Y27" s="36"/>
      <c r="Z27" s="36"/>
      <c r="AA27" s="36"/>
      <c r="AB27" s="38"/>
    </row>
    <row r="28" spans="1:28" s="34" customFormat="1" ht="27" x14ac:dyDescent="0.25">
      <c r="A28" s="132"/>
      <c r="B28" s="124"/>
      <c r="C28" s="42" t="s">
        <v>203</v>
      </c>
      <c r="D28" s="124"/>
      <c r="E28" s="124"/>
      <c r="F28" s="124"/>
      <c r="G28" s="124"/>
      <c r="H28" s="124"/>
      <c r="I28" s="125"/>
      <c r="J28" s="35" t="s">
        <v>4</v>
      </c>
      <c r="K28" s="36" t="s">
        <v>71</v>
      </c>
      <c r="L28" s="37" t="s">
        <v>35</v>
      </c>
      <c r="M28" s="43" t="s">
        <v>36</v>
      </c>
      <c r="N28" s="35" t="s">
        <v>50</v>
      </c>
      <c r="O28" s="37" t="s">
        <v>51</v>
      </c>
      <c r="P28" s="20" t="str">
        <f t="shared" si="0"/>
        <v>Bajo</v>
      </c>
      <c r="Q28" s="20">
        <f>IFERROR(VLOOKUP(N28,LISTAS!$Q$2:$R$4,2,0),"")</f>
        <v>3</v>
      </c>
      <c r="R28" s="20">
        <f>IFERROR(VLOOKUP(O28,LISTAS!$S$2:$T$4,2,0),"")</f>
        <v>3</v>
      </c>
      <c r="S28" s="20">
        <f t="shared" si="1"/>
        <v>9</v>
      </c>
      <c r="T28" s="20" t="str">
        <f t="shared" si="2"/>
        <v>Tolerable</v>
      </c>
      <c r="U28" s="20" t="str">
        <f t="shared" si="3"/>
        <v>No</v>
      </c>
      <c r="V28" s="38" t="s">
        <v>209</v>
      </c>
      <c r="W28" s="39"/>
      <c r="X28" s="36"/>
      <c r="Y28" s="36"/>
      <c r="Z28" s="36"/>
      <c r="AA28" s="36"/>
      <c r="AB28" s="38"/>
    </row>
    <row r="29" spans="1:28" s="34" customFormat="1" ht="40.5" x14ac:dyDescent="0.25">
      <c r="A29" s="132"/>
      <c r="B29" s="124"/>
      <c r="C29" s="42" t="s">
        <v>203</v>
      </c>
      <c r="D29" s="124"/>
      <c r="E29" s="124"/>
      <c r="F29" s="124"/>
      <c r="G29" s="124"/>
      <c r="H29" s="124"/>
      <c r="I29" s="125"/>
      <c r="J29" s="35" t="s">
        <v>5</v>
      </c>
      <c r="K29" s="36" t="s">
        <v>26</v>
      </c>
      <c r="L29" s="37" t="s">
        <v>35</v>
      </c>
      <c r="M29" s="43" t="s">
        <v>49</v>
      </c>
      <c r="N29" s="35" t="s">
        <v>60</v>
      </c>
      <c r="O29" s="37" t="s">
        <v>51</v>
      </c>
      <c r="P29" s="20" t="str">
        <f t="shared" si="0"/>
        <v>Moderado</v>
      </c>
      <c r="Q29" s="20">
        <f>IFERROR(VLOOKUP(N29,LISTAS!$Q$2:$R$4,2,0),"")</f>
        <v>5</v>
      </c>
      <c r="R29" s="20">
        <f>IFERROR(VLOOKUP(O29,LISTAS!$S$2:$T$4,2,0),"")</f>
        <v>3</v>
      </c>
      <c r="S29" s="20">
        <f t="shared" si="1"/>
        <v>15</v>
      </c>
      <c r="T29" s="20" t="str">
        <f t="shared" si="2"/>
        <v>Potencialmente no tolerable</v>
      </c>
      <c r="U29" s="20" t="str">
        <f t="shared" si="3"/>
        <v>No</v>
      </c>
      <c r="V29" s="38" t="s">
        <v>194</v>
      </c>
      <c r="W29" s="39"/>
      <c r="X29" s="36"/>
      <c r="Y29" s="36"/>
      <c r="Z29" s="36"/>
      <c r="AA29" s="36"/>
      <c r="AB29" s="38"/>
    </row>
    <row r="30" spans="1:28" s="34" customFormat="1" ht="54" x14ac:dyDescent="0.25">
      <c r="A30" s="132"/>
      <c r="B30" s="124"/>
      <c r="C30" s="42" t="s">
        <v>203</v>
      </c>
      <c r="D30" s="124"/>
      <c r="E30" s="124"/>
      <c r="F30" s="124"/>
      <c r="G30" s="124"/>
      <c r="H30" s="124"/>
      <c r="I30" s="125"/>
      <c r="J30" s="35" t="s">
        <v>6</v>
      </c>
      <c r="K30" s="36" t="s">
        <v>27</v>
      </c>
      <c r="L30" s="37" t="s">
        <v>35</v>
      </c>
      <c r="M30" s="43" t="s">
        <v>49</v>
      </c>
      <c r="N30" s="35" t="s">
        <v>60</v>
      </c>
      <c r="O30" s="37" t="s">
        <v>61</v>
      </c>
      <c r="P30" s="20" t="str">
        <f t="shared" si="0"/>
        <v>Alto</v>
      </c>
      <c r="Q30" s="20">
        <f>IFERROR(VLOOKUP(N30,LISTAS!$Q$2:$R$4,2,0),"")</f>
        <v>5</v>
      </c>
      <c r="R30" s="20">
        <f>IFERROR(VLOOKUP(O30,LISTAS!$S$2:$T$4,2,0),"")</f>
        <v>5</v>
      </c>
      <c r="S30" s="20">
        <f t="shared" si="1"/>
        <v>25</v>
      </c>
      <c r="T30" s="20" t="str">
        <f t="shared" si="2"/>
        <v>No tolerable</v>
      </c>
      <c r="U30" s="20" t="str">
        <f t="shared" si="3"/>
        <v>Si</v>
      </c>
      <c r="V30" s="38" t="s">
        <v>195</v>
      </c>
      <c r="W30" s="39"/>
      <c r="X30" s="36"/>
      <c r="Y30" s="36"/>
      <c r="Z30" s="36"/>
      <c r="AA30" s="36"/>
      <c r="AB30" s="38"/>
    </row>
    <row r="31" spans="1:28" s="34" customFormat="1" ht="40.5" x14ac:dyDescent="0.25">
      <c r="A31" s="132"/>
      <c r="B31" s="124"/>
      <c r="C31" s="42" t="s">
        <v>203</v>
      </c>
      <c r="D31" s="124"/>
      <c r="E31" s="124"/>
      <c r="F31" s="124"/>
      <c r="G31" s="124"/>
      <c r="H31" s="124"/>
      <c r="I31" s="125"/>
      <c r="J31" s="70" t="s">
        <v>8</v>
      </c>
      <c r="K31" s="71" t="s">
        <v>29</v>
      </c>
      <c r="L31" s="37" t="s">
        <v>35</v>
      </c>
      <c r="M31" s="43" t="s">
        <v>59</v>
      </c>
      <c r="N31" s="35" t="s">
        <v>50</v>
      </c>
      <c r="O31" s="37" t="s">
        <v>38</v>
      </c>
      <c r="P31" s="20" t="str">
        <f t="shared" si="0"/>
        <v>Bajo</v>
      </c>
      <c r="Q31" s="20">
        <f>IFERROR(VLOOKUP(N31,LISTAS!$Q$2:$R$4,2,0),"")</f>
        <v>3</v>
      </c>
      <c r="R31" s="20">
        <f>IFERROR(VLOOKUP(O31,LISTAS!$S$2:$T$4,2,0),"")</f>
        <v>1</v>
      </c>
      <c r="S31" s="20">
        <f t="shared" si="1"/>
        <v>3</v>
      </c>
      <c r="T31" s="20" t="str">
        <f t="shared" si="2"/>
        <v>Tolerable</v>
      </c>
      <c r="U31" s="20" t="str">
        <f t="shared" si="3"/>
        <v>No</v>
      </c>
      <c r="V31" s="38" t="s">
        <v>196</v>
      </c>
      <c r="W31" s="39"/>
      <c r="X31" s="36"/>
      <c r="Y31" s="36"/>
      <c r="Z31" s="36"/>
      <c r="AA31" s="36"/>
      <c r="AB31" s="38"/>
    </row>
    <row r="32" spans="1:28" s="34" customFormat="1" ht="108" x14ac:dyDescent="0.25">
      <c r="A32" s="132"/>
      <c r="B32" s="124"/>
      <c r="C32" s="42" t="s">
        <v>203</v>
      </c>
      <c r="D32" s="124"/>
      <c r="E32" s="124"/>
      <c r="F32" s="124"/>
      <c r="G32" s="124"/>
      <c r="H32" s="124"/>
      <c r="I32" s="125"/>
      <c r="J32" s="35" t="s">
        <v>9</v>
      </c>
      <c r="K32" s="36" t="s">
        <v>47</v>
      </c>
      <c r="L32" s="37" t="s">
        <v>35</v>
      </c>
      <c r="M32" s="43" t="s">
        <v>59</v>
      </c>
      <c r="N32" s="35" t="s">
        <v>60</v>
      </c>
      <c r="O32" s="37" t="s">
        <v>61</v>
      </c>
      <c r="P32" s="20" t="str">
        <f t="shared" si="0"/>
        <v>Alto</v>
      </c>
      <c r="Q32" s="20">
        <f>IFERROR(VLOOKUP(N32,LISTAS!$Q$2:$R$4,2,0),"")</f>
        <v>5</v>
      </c>
      <c r="R32" s="20">
        <f>IFERROR(VLOOKUP(O32,LISTAS!$S$2:$T$4,2,0),"")</f>
        <v>5</v>
      </c>
      <c r="S32" s="20">
        <f t="shared" si="1"/>
        <v>25</v>
      </c>
      <c r="T32" s="20" t="str">
        <f t="shared" si="2"/>
        <v>No tolerable</v>
      </c>
      <c r="U32" s="20" t="str">
        <f t="shared" si="3"/>
        <v>Si</v>
      </c>
      <c r="V32" s="32" t="s">
        <v>185</v>
      </c>
      <c r="W32" s="39"/>
      <c r="X32" s="36"/>
      <c r="Y32" s="36"/>
      <c r="Z32" s="36"/>
      <c r="AA32" s="36"/>
      <c r="AB32" s="38"/>
    </row>
    <row r="33" spans="1:28" s="34" customFormat="1" ht="108" x14ac:dyDescent="0.25">
      <c r="A33" s="132"/>
      <c r="B33" s="124"/>
      <c r="C33" s="42" t="s">
        <v>203</v>
      </c>
      <c r="D33" s="124"/>
      <c r="E33" s="124"/>
      <c r="F33" s="124"/>
      <c r="G33" s="124"/>
      <c r="H33" s="124"/>
      <c r="I33" s="125"/>
      <c r="J33" s="35" t="s">
        <v>9</v>
      </c>
      <c r="K33" s="36" t="s">
        <v>67</v>
      </c>
      <c r="L33" s="37" t="s">
        <v>35</v>
      </c>
      <c r="M33" s="43" t="s">
        <v>59</v>
      </c>
      <c r="N33" s="35" t="s">
        <v>60</v>
      </c>
      <c r="O33" s="37" t="s">
        <v>61</v>
      </c>
      <c r="P33" s="20" t="str">
        <f t="shared" si="0"/>
        <v>Alto</v>
      </c>
      <c r="Q33" s="20">
        <f>IFERROR(VLOOKUP(N33,LISTAS!$Q$2:$R$4,2,0),"")</f>
        <v>5</v>
      </c>
      <c r="R33" s="20">
        <f>IFERROR(VLOOKUP(O33,LISTAS!$S$2:$T$4,2,0),"")</f>
        <v>5</v>
      </c>
      <c r="S33" s="20">
        <f t="shared" si="1"/>
        <v>25</v>
      </c>
      <c r="T33" s="20" t="str">
        <f t="shared" si="2"/>
        <v>No tolerable</v>
      </c>
      <c r="U33" s="20" t="str">
        <f t="shared" si="3"/>
        <v>Si</v>
      </c>
      <c r="V33" s="32" t="s">
        <v>185</v>
      </c>
      <c r="W33" s="39"/>
      <c r="X33" s="36"/>
      <c r="Y33" s="36"/>
      <c r="Z33" s="36"/>
      <c r="AA33" s="36"/>
      <c r="AB33" s="38"/>
    </row>
    <row r="34" spans="1:28" s="34" customFormat="1" ht="94.5" x14ac:dyDescent="0.25">
      <c r="A34" s="132"/>
      <c r="B34" s="124"/>
      <c r="C34" s="42" t="s">
        <v>203</v>
      </c>
      <c r="D34" s="124"/>
      <c r="E34" s="124"/>
      <c r="F34" s="124"/>
      <c r="G34" s="124"/>
      <c r="H34" s="124"/>
      <c r="I34" s="125"/>
      <c r="J34" s="35" t="s">
        <v>9</v>
      </c>
      <c r="K34" s="36" t="s">
        <v>72</v>
      </c>
      <c r="L34" s="37" t="s">
        <v>35</v>
      </c>
      <c r="M34" s="43" t="s">
        <v>59</v>
      </c>
      <c r="N34" s="35" t="s">
        <v>60</v>
      </c>
      <c r="O34" s="37" t="s">
        <v>61</v>
      </c>
      <c r="P34" s="20" t="str">
        <f t="shared" si="0"/>
        <v>Alto</v>
      </c>
      <c r="Q34" s="20">
        <f>IFERROR(VLOOKUP(N34,LISTAS!$Q$2:$R$4,2,0),"")</f>
        <v>5</v>
      </c>
      <c r="R34" s="20">
        <f>IFERROR(VLOOKUP(O34,LISTAS!$S$2:$T$4,2,0),"")</f>
        <v>5</v>
      </c>
      <c r="S34" s="20">
        <f t="shared" si="1"/>
        <v>25</v>
      </c>
      <c r="T34" s="20" t="str">
        <f t="shared" si="2"/>
        <v>No tolerable</v>
      </c>
      <c r="U34" s="20" t="str">
        <f t="shared" si="3"/>
        <v>Si</v>
      </c>
      <c r="V34" s="32" t="s">
        <v>199</v>
      </c>
      <c r="W34" s="39"/>
      <c r="X34" s="36"/>
      <c r="Y34" s="36"/>
      <c r="Z34" s="36"/>
      <c r="AA34" s="36"/>
      <c r="AB34" s="38"/>
    </row>
    <row r="35" spans="1:28" s="34" customFormat="1" ht="108" x14ac:dyDescent="0.25">
      <c r="A35" s="132"/>
      <c r="B35" s="124"/>
      <c r="C35" s="42" t="s">
        <v>203</v>
      </c>
      <c r="D35" s="124"/>
      <c r="E35" s="124"/>
      <c r="F35" s="124"/>
      <c r="G35" s="124"/>
      <c r="H35" s="124"/>
      <c r="I35" s="125"/>
      <c r="J35" s="35" t="s">
        <v>9</v>
      </c>
      <c r="K35" s="36" t="s">
        <v>75</v>
      </c>
      <c r="L35" s="37" t="s">
        <v>35</v>
      </c>
      <c r="M35" s="43" t="s">
        <v>73</v>
      </c>
      <c r="N35" s="35" t="s">
        <v>60</v>
      </c>
      <c r="O35" s="37" t="s">
        <v>61</v>
      </c>
      <c r="P35" s="20" t="str">
        <f t="shared" si="0"/>
        <v>Alto</v>
      </c>
      <c r="Q35" s="20">
        <f>IFERROR(VLOOKUP(N35,LISTAS!$Q$2:$R$4,2,0),"")</f>
        <v>5</v>
      </c>
      <c r="R35" s="20">
        <f>IFERROR(VLOOKUP(O35,LISTAS!$S$2:$T$4,2,0),"")</f>
        <v>5</v>
      </c>
      <c r="S35" s="20">
        <f t="shared" si="1"/>
        <v>25</v>
      </c>
      <c r="T35" s="20" t="str">
        <f t="shared" si="2"/>
        <v>No tolerable</v>
      </c>
      <c r="U35" s="20" t="str">
        <f t="shared" si="3"/>
        <v>Si</v>
      </c>
      <c r="V35" s="32" t="s">
        <v>185</v>
      </c>
      <c r="W35" s="39"/>
      <c r="X35" s="36"/>
      <c r="Y35" s="36"/>
      <c r="Z35" s="36"/>
      <c r="AA35" s="36"/>
      <c r="AB35" s="38"/>
    </row>
    <row r="36" spans="1:28" s="34" customFormat="1" ht="121.5" x14ac:dyDescent="0.25">
      <c r="A36" s="132"/>
      <c r="B36" s="124"/>
      <c r="C36" s="42" t="s">
        <v>203</v>
      </c>
      <c r="D36" s="124"/>
      <c r="E36" s="124"/>
      <c r="F36" s="124"/>
      <c r="G36" s="124"/>
      <c r="H36" s="124"/>
      <c r="I36" s="125"/>
      <c r="J36" s="35" t="s">
        <v>10</v>
      </c>
      <c r="K36" s="36" t="s">
        <v>31</v>
      </c>
      <c r="L36" s="37" t="s">
        <v>35</v>
      </c>
      <c r="M36" s="43" t="s">
        <v>68</v>
      </c>
      <c r="N36" s="35" t="s">
        <v>60</v>
      </c>
      <c r="O36" s="37" t="s">
        <v>51</v>
      </c>
      <c r="P36" s="20" t="str">
        <f t="shared" si="0"/>
        <v>Moderado</v>
      </c>
      <c r="Q36" s="20">
        <f>IFERROR(VLOOKUP(N36,LISTAS!$Q$2:$R$4,2,0),"")</f>
        <v>5</v>
      </c>
      <c r="R36" s="20">
        <f>IFERROR(VLOOKUP(O36,LISTAS!$S$2:$T$4,2,0),"")</f>
        <v>3</v>
      </c>
      <c r="S36" s="20">
        <f t="shared" si="1"/>
        <v>15</v>
      </c>
      <c r="T36" s="20" t="str">
        <f t="shared" si="2"/>
        <v>Potencialmente no tolerable</v>
      </c>
      <c r="U36" s="20" t="str">
        <f t="shared" si="3"/>
        <v>No</v>
      </c>
      <c r="V36" s="38" t="s">
        <v>186</v>
      </c>
      <c r="W36" s="39"/>
      <c r="X36" s="36"/>
      <c r="Y36" s="36"/>
      <c r="Z36" s="36"/>
      <c r="AA36" s="36"/>
      <c r="AB36" s="38"/>
    </row>
    <row r="37" spans="1:28" s="34" customFormat="1" ht="27" x14ac:dyDescent="0.25">
      <c r="A37" s="132"/>
      <c r="B37" s="124"/>
      <c r="C37" s="42" t="s">
        <v>203</v>
      </c>
      <c r="D37" s="124"/>
      <c r="E37" s="124"/>
      <c r="F37" s="124"/>
      <c r="G37" s="124"/>
      <c r="H37" s="124"/>
      <c r="I37" s="125"/>
      <c r="J37" s="35" t="s">
        <v>11</v>
      </c>
      <c r="K37" s="36" t="s">
        <v>32</v>
      </c>
      <c r="L37" s="37" t="s">
        <v>48</v>
      </c>
      <c r="M37" s="43" t="s">
        <v>73</v>
      </c>
      <c r="N37" s="35" t="s">
        <v>60</v>
      </c>
      <c r="O37" s="37" t="s">
        <v>38</v>
      </c>
      <c r="P37" s="20" t="str">
        <f t="shared" si="0"/>
        <v>Bajo</v>
      </c>
      <c r="Q37" s="20">
        <f>IFERROR(VLOOKUP(N37,LISTAS!$Q$2:$R$4,2,0),"")</f>
        <v>5</v>
      </c>
      <c r="R37" s="20">
        <f>IFERROR(VLOOKUP(O37,LISTAS!$S$2:$T$4,2,0),"")</f>
        <v>1</v>
      </c>
      <c r="S37" s="20">
        <f t="shared" si="1"/>
        <v>5</v>
      </c>
      <c r="T37" s="20" t="str">
        <f t="shared" si="2"/>
        <v>Tolerable</v>
      </c>
      <c r="U37" s="20" t="str">
        <f t="shared" si="3"/>
        <v>No</v>
      </c>
      <c r="V37" s="38" t="s">
        <v>187</v>
      </c>
      <c r="W37" s="39"/>
      <c r="X37" s="36"/>
      <c r="Y37" s="36"/>
      <c r="Z37" s="36"/>
      <c r="AA37" s="36"/>
      <c r="AB37" s="38"/>
    </row>
    <row r="38" spans="1:28" s="34" customFormat="1" ht="27" x14ac:dyDescent="0.25">
      <c r="A38" s="132"/>
      <c r="B38" s="124"/>
      <c r="C38" s="42" t="s">
        <v>203</v>
      </c>
      <c r="D38" s="124"/>
      <c r="E38" s="124"/>
      <c r="F38" s="124"/>
      <c r="G38" s="124"/>
      <c r="H38" s="124"/>
      <c r="I38" s="125"/>
      <c r="J38" s="35" t="s">
        <v>12</v>
      </c>
      <c r="K38" s="36" t="s">
        <v>33</v>
      </c>
      <c r="L38" s="37" t="s">
        <v>35</v>
      </c>
      <c r="M38" s="43" t="s">
        <v>76</v>
      </c>
      <c r="N38" s="35" t="s">
        <v>50</v>
      </c>
      <c r="O38" s="37" t="s">
        <v>51</v>
      </c>
      <c r="P38" s="20" t="str">
        <f t="shared" ref="P38" si="4">IFERROR(IF(S38="","",IF(S38&lt;=10,"Bajo",IF(S38&lt;=15,"Moderado",IF(S38&gt;15,"Alto","")))),"")</f>
        <v>Bajo</v>
      </c>
      <c r="Q38" s="20">
        <f>IFERROR(VLOOKUP(N38,LISTAS!$Q$2:$R$4,2,0),"")</f>
        <v>3</v>
      </c>
      <c r="R38" s="20">
        <f>IFERROR(VLOOKUP(O38,LISTAS!$S$2:$T$4,2,0),"")</f>
        <v>3</v>
      </c>
      <c r="S38" s="20">
        <f t="shared" ref="S38" si="5">IFERROR(Q38*R38,"")</f>
        <v>9</v>
      </c>
      <c r="T38" s="20" t="str">
        <f t="shared" ref="T38" si="6">IFERROR(IF(S38="","",IF(S38&lt;=10,"Tolerable",IF(S38&lt;=15,"Potencialmente no tolerable",IF(S38&gt;15,"No tolerable","")))),"")</f>
        <v>Tolerable</v>
      </c>
      <c r="U38" s="20" t="str">
        <f t="shared" ref="U38" si="7">IFERROR(IF(T38="","",IF(T38="Tolerable","No",IF(T38="Potencialmente no tolerable","No",IF(T38="No tolerable","Si","")))),"")</f>
        <v>No</v>
      </c>
      <c r="V38" s="38" t="s">
        <v>210</v>
      </c>
      <c r="W38" s="39"/>
      <c r="X38" s="36"/>
      <c r="Y38" s="36"/>
      <c r="Z38" s="36"/>
      <c r="AA38" s="36"/>
      <c r="AB38" s="38"/>
    </row>
    <row r="39" spans="1:28" s="34" customFormat="1" ht="94.5" x14ac:dyDescent="0.25">
      <c r="A39" s="132"/>
      <c r="B39" s="124"/>
      <c r="C39" s="42" t="s">
        <v>203</v>
      </c>
      <c r="D39" s="124"/>
      <c r="E39" s="124"/>
      <c r="F39" s="124"/>
      <c r="G39" s="124"/>
      <c r="H39" s="124"/>
      <c r="I39" s="125"/>
      <c r="J39" s="35" t="s">
        <v>13</v>
      </c>
      <c r="K39" s="36" t="s">
        <v>34</v>
      </c>
      <c r="L39" s="37" t="s">
        <v>35</v>
      </c>
      <c r="M39" s="43" t="s">
        <v>79</v>
      </c>
      <c r="N39" s="35" t="s">
        <v>60</v>
      </c>
      <c r="O39" s="37" t="s">
        <v>61</v>
      </c>
      <c r="P39" s="20" t="str">
        <f t="shared" si="0"/>
        <v>Alto</v>
      </c>
      <c r="Q39" s="20">
        <f>IFERROR(VLOOKUP(N39,LISTAS!$Q$2:$R$4,2,0),"")</f>
        <v>5</v>
      </c>
      <c r="R39" s="20">
        <f>IFERROR(VLOOKUP(O39,LISTAS!$S$2:$T$4,2,0),"")</f>
        <v>5</v>
      </c>
      <c r="S39" s="20">
        <f t="shared" si="1"/>
        <v>25</v>
      </c>
      <c r="T39" s="20" t="str">
        <f t="shared" si="2"/>
        <v>No tolerable</v>
      </c>
      <c r="U39" s="20" t="str">
        <f t="shared" si="3"/>
        <v>Si</v>
      </c>
      <c r="V39" s="38" t="s">
        <v>188</v>
      </c>
      <c r="W39" s="39"/>
      <c r="X39" s="36"/>
      <c r="Y39" s="36"/>
      <c r="Z39" s="36"/>
      <c r="AA39" s="36"/>
      <c r="AB39" s="38"/>
    </row>
    <row r="40" spans="1:28" s="34" customFormat="1" ht="108" x14ac:dyDescent="0.25">
      <c r="A40" s="144" t="s">
        <v>211</v>
      </c>
      <c r="B40" s="145" t="s">
        <v>212</v>
      </c>
      <c r="C40" s="69" t="s">
        <v>213</v>
      </c>
      <c r="D40" s="145" t="s">
        <v>214</v>
      </c>
      <c r="E40" s="145" t="s">
        <v>215</v>
      </c>
      <c r="F40" s="124" t="s">
        <v>2</v>
      </c>
      <c r="G40" s="124" t="s">
        <v>80</v>
      </c>
      <c r="H40" s="124" t="s">
        <v>56</v>
      </c>
      <c r="I40" s="125" t="s">
        <v>184</v>
      </c>
      <c r="J40" s="35" t="s">
        <v>9</v>
      </c>
      <c r="K40" s="36" t="s">
        <v>67</v>
      </c>
      <c r="L40" s="37" t="s">
        <v>35</v>
      </c>
      <c r="M40" s="43" t="s">
        <v>59</v>
      </c>
      <c r="N40" s="35" t="s">
        <v>60</v>
      </c>
      <c r="O40" s="37" t="s">
        <v>61</v>
      </c>
      <c r="P40" s="20" t="str">
        <f t="shared" si="0"/>
        <v>Alto</v>
      </c>
      <c r="Q40" s="20">
        <f>IFERROR(VLOOKUP(N40,LISTAS!$Q$2:$R$4,2,0),"")</f>
        <v>5</v>
      </c>
      <c r="R40" s="20">
        <f>IFERROR(VLOOKUP(O40,LISTAS!$S$2:$T$4,2,0),"")</f>
        <v>5</v>
      </c>
      <c r="S40" s="20">
        <f t="shared" si="1"/>
        <v>25</v>
      </c>
      <c r="T40" s="20" t="str">
        <f t="shared" si="2"/>
        <v>No tolerable</v>
      </c>
      <c r="U40" s="20" t="str">
        <f t="shared" si="3"/>
        <v>Si</v>
      </c>
      <c r="V40" s="32" t="s">
        <v>185</v>
      </c>
      <c r="W40" s="39"/>
      <c r="X40" s="36"/>
      <c r="Y40" s="36"/>
      <c r="Z40" s="36"/>
      <c r="AA40" s="36"/>
      <c r="AB40" s="38"/>
    </row>
    <row r="41" spans="1:28" s="34" customFormat="1" ht="108" x14ac:dyDescent="0.25">
      <c r="A41" s="144"/>
      <c r="B41" s="145"/>
      <c r="C41" s="69" t="s">
        <v>213</v>
      </c>
      <c r="D41" s="145"/>
      <c r="E41" s="145"/>
      <c r="F41" s="124"/>
      <c r="G41" s="124"/>
      <c r="H41" s="124"/>
      <c r="I41" s="125"/>
      <c r="J41" s="35" t="s">
        <v>9</v>
      </c>
      <c r="K41" s="36" t="s">
        <v>75</v>
      </c>
      <c r="L41" s="37" t="s">
        <v>35</v>
      </c>
      <c r="M41" s="43" t="s">
        <v>59</v>
      </c>
      <c r="N41" s="35" t="s">
        <v>60</v>
      </c>
      <c r="O41" s="37" t="s">
        <v>61</v>
      </c>
      <c r="P41" s="20" t="str">
        <f t="shared" si="0"/>
        <v>Alto</v>
      </c>
      <c r="Q41" s="20">
        <f>IFERROR(VLOOKUP(N41,LISTAS!$Q$2:$R$4,2,0),"")</f>
        <v>5</v>
      </c>
      <c r="R41" s="20">
        <f>IFERROR(VLOOKUP(O41,LISTAS!$S$2:$T$4,2,0),"")</f>
        <v>5</v>
      </c>
      <c r="S41" s="20">
        <f t="shared" si="1"/>
        <v>25</v>
      </c>
      <c r="T41" s="20" t="str">
        <f t="shared" si="2"/>
        <v>No tolerable</v>
      </c>
      <c r="U41" s="20" t="str">
        <f t="shared" si="3"/>
        <v>Si</v>
      </c>
      <c r="V41" s="32" t="s">
        <v>185</v>
      </c>
      <c r="W41" s="39"/>
      <c r="X41" s="36"/>
      <c r="Y41" s="36"/>
      <c r="Z41" s="36"/>
      <c r="AA41" s="36"/>
      <c r="AB41" s="38"/>
    </row>
    <row r="42" spans="1:28" s="34" customFormat="1" ht="121.5" x14ac:dyDescent="0.25">
      <c r="A42" s="144"/>
      <c r="B42" s="145"/>
      <c r="C42" s="69" t="s">
        <v>213</v>
      </c>
      <c r="D42" s="145"/>
      <c r="E42" s="145"/>
      <c r="F42" s="124"/>
      <c r="G42" s="124"/>
      <c r="H42" s="124"/>
      <c r="I42" s="125"/>
      <c r="J42" s="35" t="s">
        <v>10</v>
      </c>
      <c r="K42" s="36" t="s">
        <v>31</v>
      </c>
      <c r="L42" s="37" t="s">
        <v>35</v>
      </c>
      <c r="M42" s="43" t="s">
        <v>68</v>
      </c>
      <c r="N42" s="35" t="s">
        <v>50</v>
      </c>
      <c r="O42" s="37" t="s">
        <v>38</v>
      </c>
      <c r="P42" s="20" t="str">
        <f t="shared" si="0"/>
        <v>Bajo</v>
      </c>
      <c r="Q42" s="20">
        <f>IFERROR(VLOOKUP(N42,LISTAS!$Q$2:$R$4,2,0),"")</f>
        <v>3</v>
      </c>
      <c r="R42" s="20">
        <f>IFERROR(VLOOKUP(O42,LISTAS!$S$2:$T$4,2,0),"")</f>
        <v>1</v>
      </c>
      <c r="S42" s="20">
        <f t="shared" si="1"/>
        <v>3</v>
      </c>
      <c r="T42" s="20" t="str">
        <f t="shared" si="2"/>
        <v>Tolerable</v>
      </c>
      <c r="U42" s="20" t="str">
        <f t="shared" si="3"/>
        <v>No</v>
      </c>
      <c r="V42" s="38" t="s">
        <v>186</v>
      </c>
      <c r="W42" s="39"/>
      <c r="X42" s="36"/>
      <c r="Y42" s="36"/>
      <c r="Z42" s="36"/>
      <c r="AA42" s="36"/>
      <c r="AB42" s="38"/>
    </row>
    <row r="43" spans="1:28" s="34" customFormat="1" ht="27" x14ac:dyDescent="0.25">
      <c r="A43" s="144"/>
      <c r="B43" s="145"/>
      <c r="C43" s="69" t="s">
        <v>213</v>
      </c>
      <c r="D43" s="145"/>
      <c r="E43" s="145"/>
      <c r="F43" s="124"/>
      <c r="G43" s="124"/>
      <c r="H43" s="124"/>
      <c r="I43" s="125"/>
      <c r="J43" s="35" t="s">
        <v>11</v>
      </c>
      <c r="K43" s="36" t="s">
        <v>32</v>
      </c>
      <c r="L43" s="37" t="s">
        <v>48</v>
      </c>
      <c r="M43" s="43" t="s">
        <v>73</v>
      </c>
      <c r="N43" s="35" t="s">
        <v>60</v>
      </c>
      <c r="O43" s="37" t="s">
        <v>38</v>
      </c>
      <c r="P43" s="20" t="str">
        <f t="shared" si="0"/>
        <v>Bajo</v>
      </c>
      <c r="Q43" s="20">
        <f>IFERROR(VLOOKUP(N43,LISTAS!$Q$2:$R$4,2,0),"")</f>
        <v>5</v>
      </c>
      <c r="R43" s="20">
        <f>IFERROR(VLOOKUP(O43,LISTAS!$S$2:$T$4,2,0),"")</f>
        <v>1</v>
      </c>
      <c r="S43" s="20">
        <f t="shared" si="1"/>
        <v>5</v>
      </c>
      <c r="T43" s="20" t="str">
        <f t="shared" si="2"/>
        <v>Tolerable</v>
      </c>
      <c r="U43" s="20" t="str">
        <f t="shared" si="3"/>
        <v>No</v>
      </c>
      <c r="V43" s="38" t="s">
        <v>187</v>
      </c>
      <c r="W43" s="39"/>
      <c r="X43" s="36"/>
      <c r="Y43" s="36"/>
      <c r="Z43" s="36"/>
      <c r="AA43" s="36"/>
      <c r="AB43" s="38"/>
    </row>
    <row r="44" spans="1:28" s="34" customFormat="1" ht="94.5" x14ac:dyDescent="0.25">
      <c r="A44" s="144"/>
      <c r="B44" s="145"/>
      <c r="C44" s="69" t="s">
        <v>213</v>
      </c>
      <c r="D44" s="145"/>
      <c r="E44" s="145"/>
      <c r="F44" s="124"/>
      <c r="G44" s="124"/>
      <c r="H44" s="124"/>
      <c r="I44" s="125"/>
      <c r="J44" s="35" t="s">
        <v>13</v>
      </c>
      <c r="K44" s="36" t="s">
        <v>34</v>
      </c>
      <c r="L44" s="37" t="s">
        <v>35</v>
      </c>
      <c r="M44" s="43" t="s">
        <v>79</v>
      </c>
      <c r="N44" s="35" t="s">
        <v>60</v>
      </c>
      <c r="O44" s="37" t="s">
        <v>61</v>
      </c>
      <c r="P44" s="20" t="str">
        <f t="shared" si="0"/>
        <v>Alto</v>
      </c>
      <c r="Q44" s="20">
        <f>IFERROR(VLOOKUP(N44,LISTAS!$Q$2:$R$4,2,0),"")</f>
        <v>5</v>
      </c>
      <c r="R44" s="20">
        <f>IFERROR(VLOOKUP(O44,LISTAS!$S$2:$T$4,2,0),"")</f>
        <v>5</v>
      </c>
      <c r="S44" s="20">
        <f t="shared" si="1"/>
        <v>25</v>
      </c>
      <c r="T44" s="20" t="str">
        <f t="shared" si="2"/>
        <v>No tolerable</v>
      </c>
      <c r="U44" s="20" t="str">
        <f t="shared" si="3"/>
        <v>Si</v>
      </c>
      <c r="V44" s="38" t="s">
        <v>188</v>
      </c>
      <c r="W44" s="39"/>
      <c r="X44" s="36"/>
      <c r="Y44" s="36"/>
      <c r="Z44" s="36"/>
      <c r="AA44" s="36"/>
      <c r="AB44" s="38"/>
    </row>
    <row r="45" spans="1:28" s="34" customFormat="1" ht="39.6" customHeight="1" x14ac:dyDescent="0.25">
      <c r="A45" s="144" t="s">
        <v>216</v>
      </c>
      <c r="B45" s="145" t="s">
        <v>217</v>
      </c>
      <c r="C45" s="69" t="s">
        <v>218</v>
      </c>
      <c r="D45" s="145" t="s">
        <v>219</v>
      </c>
      <c r="E45" s="145" t="s">
        <v>220</v>
      </c>
      <c r="F45" s="146" t="s">
        <v>2</v>
      </c>
      <c r="G45" s="124" t="s">
        <v>77</v>
      </c>
      <c r="H45" s="124" t="s">
        <v>56</v>
      </c>
      <c r="I45" s="125" t="s">
        <v>184</v>
      </c>
      <c r="J45" s="35" t="s">
        <v>4</v>
      </c>
      <c r="K45" s="36" t="s">
        <v>25</v>
      </c>
      <c r="L45" s="37" t="s">
        <v>35</v>
      </c>
      <c r="M45" s="43" t="s">
        <v>36</v>
      </c>
      <c r="N45" s="35" t="s">
        <v>50</v>
      </c>
      <c r="O45" s="37" t="s">
        <v>61</v>
      </c>
      <c r="P45" s="20" t="str">
        <f t="shared" si="0"/>
        <v>Moderado</v>
      </c>
      <c r="Q45" s="20">
        <f>IFERROR(VLOOKUP(N45,LISTAS!$Q$2:$R$4,2,0),"")</f>
        <v>3</v>
      </c>
      <c r="R45" s="20">
        <f>IFERROR(VLOOKUP(O45,LISTAS!$S$2:$T$4,2,0),"")</f>
        <v>5</v>
      </c>
      <c r="S45" s="20">
        <f t="shared" si="1"/>
        <v>15</v>
      </c>
      <c r="T45" s="20" t="str">
        <f t="shared" si="2"/>
        <v>Potencialmente no tolerable</v>
      </c>
      <c r="U45" s="20" t="str">
        <f t="shared" si="3"/>
        <v>No</v>
      </c>
      <c r="V45" s="72" t="s">
        <v>221</v>
      </c>
      <c r="W45" s="39"/>
      <c r="X45" s="36"/>
      <c r="Y45" s="36"/>
      <c r="Z45" s="36"/>
      <c r="AA45" s="36"/>
      <c r="AB45" s="38"/>
    </row>
    <row r="46" spans="1:28" s="34" customFormat="1" ht="54" x14ac:dyDescent="0.25">
      <c r="A46" s="144"/>
      <c r="B46" s="145"/>
      <c r="C46" s="69" t="s">
        <v>218</v>
      </c>
      <c r="D46" s="145"/>
      <c r="E46" s="145"/>
      <c r="F46" s="147"/>
      <c r="G46" s="124"/>
      <c r="H46" s="124"/>
      <c r="I46" s="125"/>
      <c r="J46" s="35" t="s">
        <v>4</v>
      </c>
      <c r="K46" s="36" t="s">
        <v>44</v>
      </c>
      <c r="L46" s="37" t="s">
        <v>35</v>
      </c>
      <c r="M46" s="43" t="s">
        <v>36</v>
      </c>
      <c r="N46" s="35" t="s">
        <v>50</v>
      </c>
      <c r="O46" s="37" t="s">
        <v>61</v>
      </c>
      <c r="P46" s="20" t="str">
        <f t="shared" si="0"/>
        <v>Moderado</v>
      </c>
      <c r="Q46" s="20">
        <f>IFERROR(VLOOKUP(N46,LISTAS!$Q$2:$R$4,2,0),"")</f>
        <v>3</v>
      </c>
      <c r="R46" s="20">
        <f>IFERROR(VLOOKUP(O46,LISTAS!$S$2:$T$4,2,0),"")</f>
        <v>5</v>
      </c>
      <c r="S46" s="20">
        <f t="shared" si="1"/>
        <v>15</v>
      </c>
      <c r="T46" s="20" t="str">
        <f t="shared" si="2"/>
        <v>Potencialmente no tolerable</v>
      </c>
      <c r="U46" s="20" t="str">
        <f t="shared" si="3"/>
        <v>No</v>
      </c>
      <c r="V46" s="38" t="s">
        <v>222</v>
      </c>
      <c r="W46" s="39"/>
      <c r="X46" s="36"/>
      <c r="Y46" s="36"/>
      <c r="Z46" s="36"/>
      <c r="AA46" s="36"/>
      <c r="AB46" s="38"/>
    </row>
    <row r="47" spans="1:28" s="34" customFormat="1" ht="67.5" x14ac:dyDescent="0.25">
      <c r="A47" s="144"/>
      <c r="B47" s="145"/>
      <c r="C47" s="69" t="s">
        <v>218</v>
      </c>
      <c r="D47" s="145"/>
      <c r="E47" s="145"/>
      <c r="F47" s="147"/>
      <c r="G47" s="124"/>
      <c r="H47" s="124"/>
      <c r="I47" s="125"/>
      <c r="J47" s="35" t="s">
        <v>4</v>
      </c>
      <c r="K47" s="36" t="s">
        <v>71</v>
      </c>
      <c r="L47" s="37" t="s">
        <v>35</v>
      </c>
      <c r="M47" s="43" t="s">
        <v>36</v>
      </c>
      <c r="N47" s="35" t="s">
        <v>50</v>
      </c>
      <c r="O47" s="37" t="s">
        <v>51</v>
      </c>
      <c r="P47" s="20" t="str">
        <f t="shared" si="0"/>
        <v>Bajo</v>
      </c>
      <c r="Q47" s="20">
        <f>IFERROR(VLOOKUP(N47,LISTAS!$Q$2:$R$4,2,0),"")</f>
        <v>3</v>
      </c>
      <c r="R47" s="20">
        <f>IFERROR(VLOOKUP(O47,LISTAS!$S$2:$T$4,2,0),"")</f>
        <v>3</v>
      </c>
      <c r="S47" s="20">
        <f t="shared" si="1"/>
        <v>9</v>
      </c>
      <c r="T47" s="20" t="str">
        <f t="shared" si="2"/>
        <v>Tolerable</v>
      </c>
      <c r="U47" s="20" t="str">
        <f t="shared" si="3"/>
        <v>No</v>
      </c>
      <c r="V47" s="38" t="s">
        <v>223</v>
      </c>
      <c r="W47" s="39"/>
      <c r="X47" s="36"/>
      <c r="Y47" s="36"/>
      <c r="Z47" s="36"/>
      <c r="AA47" s="36"/>
      <c r="AB47" s="38"/>
    </row>
    <row r="48" spans="1:28" s="34" customFormat="1" ht="40.5" x14ac:dyDescent="0.25">
      <c r="A48" s="144"/>
      <c r="B48" s="145"/>
      <c r="C48" s="69" t="s">
        <v>218</v>
      </c>
      <c r="D48" s="145"/>
      <c r="E48" s="145"/>
      <c r="F48" s="147"/>
      <c r="G48" s="124"/>
      <c r="H48" s="124"/>
      <c r="I48" s="125"/>
      <c r="J48" s="35" t="s">
        <v>8</v>
      </c>
      <c r="K48" s="36" t="s">
        <v>29</v>
      </c>
      <c r="L48" s="37" t="s">
        <v>35</v>
      </c>
      <c r="M48" s="43" t="s">
        <v>59</v>
      </c>
      <c r="N48" s="35" t="s">
        <v>50</v>
      </c>
      <c r="O48" s="37" t="s">
        <v>38</v>
      </c>
      <c r="P48" s="20" t="str">
        <f t="shared" si="0"/>
        <v>Bajo</v>
      </c>
      <c r="Q48" s="20">
        <f>IFERROR(VLOOKUP(N48,LISTAS!$Q$2:$R$4,2,0),"")</f>
        <v>3</v>
      </c>
      <c r="R48" s="20">
        <f>IFERROR(VLOOKUP(O48,LISTAS!$S$2:$T$4,2,0),"")</f>
        <v>1</v>
      </c>
      <c r="S48" s="20">
        <f t="shared" si="1"/>
        <v>3</v>
      </c>
      <c r="T48" s="20" t="str">
        <f t="shared" si="2"/>
        <v>Tolerable</v>
      </c>
      <c r="U48" s="20" t="str">
        <f t="shared" si="3"/>
        <v>No</v>
      </c>
      <c r="V48" s="38" t="s">
        <v>224</v>
      </c>
      <c r="W48" s="39"/>
      <c r="X48" s="36"/>
      <c r="Y48" s="36"/>
      <c r="Z48" s="36"/>
      <c r="AA48" s="36"/>
      <c r="AB48" s="38"/>
    </row>
    <row r="49" spans="1:28" s="34" customFormat="1" ht="67.5" x14ac:dyDescent="0.25">
      <c r="A49" s="144"/>
      <c r="B49" s="145"/>
      <c r="C49" s="69" t="s">
        <v>218</v>
      </c>
      <c r="D49" s="145"/>
      <c r="E49" s="145"/>
      <c r="F49" s="147"/>
      <c r="G49" s="124"/>
      <c r="H49" s="124"/>
      <c r="I49" s="125"/>
      <c r="J49" s="35" t="s">
        <v>9</v>
      </c>
      <c r="K49" s="36" t="s">
        <v>47</v>
      </c>
      <c r="L49" s="37" t="s">
        <v>35</v>
      </c>
      <c r="M49" s="43" t="s">
        <v>59</v>
      </c>
      <c r="N49" s="35" t="s">
        <v>50</v>
      </c>
      <c r="O49" s="37" t="s">
        <v>61</v>
      </c>
      <c r="P49" s="20" t="str">
        <f t="shared" si="0"/>
        <v>Moderado</v>
      </c>
      <c r="Q49" s="20">
        <f>IFERROR(VLOOKUP(N49,LISTAS!$Q$2:$R$4,2,0),"")</f>
        <v>3</v>
      </c>
      <c r="R49" s="20">
        <f>IFERROR(VLOOKUP(O49,LISTAS!$S$2:$T$4,2,0),"")</f>
        <v>5</v>
      </c>
      <c r="S49" s="20">
        <f t="shared" si="1"/>
        <v>15</v>
      </c>
      <c r="T49" s="20" t="str">
        <f t="shared" si="2"/>
        <v>Potencialmente no tolerable</v>
      </c>
      <c r="U49" s="20" t="str">
        <f t="shared" si="3"/>
        <v>No</v>
      </c>
      <c r="V49" s="38" t="s">
        <v>225</v>
      </c>
      <c r="W49" s="39"/>
      <c r="X49" s="36"/>
      <c r="Y49" s="36"/>
      <c r="Z49" s="36"/>
      <c r="AA49" s="36"/>
      <c r="AB49" s="38"/>
    </row>
    <row r="50" spans="1:28" s="34" customFormat="1" ht="27" x14ac:dyDescent="0.25">
      <c r="A50" s="144"/>
      <c r="B50" s="145"/>
      <c r="C50" s="69" t="s">
        <v>218</v>
      </c>
      <c r="D50" s="145"/>
      <c r="E50" s="145"/>
      <c r="F50" s="128"/>
      <c r="G50" s="124"/>
      <c r="H50" s="124"/>
      <c r="I50" s="125"/>
      <c r="J50" s="35" t="s">
        <v>11</v>
      </c>
      <c r="K50" s="36" t="s">
        <v>32</v>
      </c>
      <c r="L50" s="37" t="s">
        <v>48</v>
      </c>
      <c r="M50" s="43" t="s">
        <v>73</v>
      </c>
      <c r="N50" s="35" t="s">
        <v>60</v>
      </c>
      <c r="O50" s="37" t="s">
        <v>38</v>
      </c>
      <c r="P50" s="20" t="str">
        <f t="shared" si="0"/>
        <v>Bajo</v>
      </c>
      <c r="Q50" s="20">
        <f>IFERROR(VLOOKUP(N50,LISTAS!$Q$2:$R$4,2,0),"")</f>
        <v>5</v>
      </c>
      <c r="R50" s="20">
        <f>IFERROR(VLOOKUP(O50,LISTAS!$S$2:$T$4,2,0),"")</f>
        <v>1</v>
      </c>
      <c r="S50" s="20">
        <f t="shared" si="1"/>
        <v>5</v>
      </c>
      <c r="T50" s="20" t="str">
        <f t="shared" si="2"/>
        <v>Tolerable</v>
      </c>
      <c r="U50" s="20" t="str">
        <f t="shared" si="3"/>
        <v>No</v>
      </c>
      <c r="V50" s="38" t="s">
        <v>187</v>
      </c>
      <c r="W50" s="39"/>
      <c r="X50" s="36"/>
      <c r="Y50" s="36"/>
      <c r="Z50" s="36"/>
      <c r="AA50" s="36"/>
      <c r="AB50" s="38"/>
    </row>
    <row r="51" spans="1:28" x14ac:dyDescent="0.25">
      <c r="J51" s="46"/>
      <c r="K51" s="34"/>
      <c r="N51" s="46"/>
      <c r="O51" s="46"/>
    </row>
    <row r="52" spans="1:28" x14ac:dyDescent="0.25">
      <c r="J52" s="46"/>
      <c r="K52" s="34"/>
      <c r="N52" s="46"/>
      <c r="O52" s="46"/>
    </row>
    <row r="53" spans="1:28" x14ac:dyDescent="0.25">
      <c r="J53" s="46"/>
      <c r="K53" s="34"/>
      <c r="N53" s="46"/>
      <c r="O53" s="46"/>
    </row>
    <row r="54" spans="1:28" x14ac:dyDescent="0.25">
      <c r="J54" s="46"/>
      <c r="K54" s="34"/>
      <c r="N54" s="46"/>
      <c r="O54" s="46"/>
    </row>
    <row r="55" spans="1:28" x14ac:dyDescent="0.25">
      <c r="J55" s="46"/>
      <c r="K55" s="34"/>
      <c r="N55" s="46"/>
      <c r="O55" s="46"/>
    </row>
    <row r="56" spans="1:28" x14ac:dyDescent="0.25">
      <c r="J56" s="46"/>
      <c r="K56" s="34"/>
      <c r="N56" s="46"/>
      <c r="O56" s="46"/>
    </row>
    <row r="57" spans="1:28" x14ac:dyDescent="0.25">
      <c r="J57" s="46"/>
      <c r="K57" s="34"/>
      <c r="N57" s="46"/>
      <c r="O57" s="46"/>
    </row>
    <row r="58" spans="1:28" x14ac:dyDescent="0.25">
      <c r="J58" s="46"/>
      <c r="K58" s="34"/>
      <c r="N58" s="46"/>
      <c r="O58" s="46"/>
    </row>
    <row r="59" spans="1:28" x14ac:dyDescent="0.25">
      <c r="J59" s="46"/>
      <c r="K59" s="34"/>
      <c r="N59" s="46"/>
      <c r="O59" s="46"/>
    </row>
    <row r="60" spans="1:28" x14ac:dyDescent="0.25">
      <c r="J60" s="46"/>
      <c r="K60" s="34"/>
      <c r="N60" s="46"/>
      <c r="O60" s="46"/>
    </row>
    <row r="61" spans="1:28" x14ac:dyDescent="0.25">
      <c r="J61" s="46"/>
      <c r="K61" s="34"/>
      <c r="N61" s="46"/>
      <c r="O61" s="46"/>
    </row>
    <row r="62" spans="1:28" x14ac:dyDescent="0.25">
      <c r="J62" s="46"/>
      <c r="K62" s="34"/>
    </row>
    <row r="63" spans="1:28" x14ac:dyDescent="0.25">
      <c r="J63" s="46"/>
      <c r="K63" s="34"/>
    </row>
    <row r="64" spans="1:28" x14ac:dyDescent="0.25">
      <c r="J64" s="46"/>
      <c r="K64" s="34"/>
    </row>
    <row r="65" spans="10:11" x14ac:dyDescent="0.25">
      <c r="J65" s="46"/>
      <c r="K65" s="34"/>
    </row>
    <row r="66" spans="10:11" x14ac:dyDescent="0.25">
      <c r="J66" s="46"/>
      <c r="K66" s="34"/>
    </row>
    <row r="67" spans="10:11" x14ac:dyDescent="0.25">
      <c r="J67" s="46"/>
      <c r="K67" s="34"/>
    </row>
    <row r="68" spans="10:11" x14ac:dyDescent="0.25">
      <c r="J68" s="46"/>
      <c r="K68" s="34"/>
    </row>
    <row r="69" spans="10:11" x14ac:dyDescent="0.25">
      <c r="J69" s="46"/>
      <c r="K69" s="34"/>
    </row>
    <row r="70" spans="10:11" x14ac:dyDescent="0.25">
      <c r="J70" s="46"/>
      <c r="K70" s="34"/>
    </row>
    <row r="71" spans="10:11" x14ac:dyDescent="0.25">
      <c r="J71" s="46"/>
      <c r="K71" s="34"/>
    </row>
    <row r="72" spans="10:11" x14ac:dyDescent="0.25">
      <c r="J72" s="46"/>
      <c r="K72" s="34"/>
    </row>
    <row r="73" spans="10:11" x14ac:dyDescent="0.25">
      <c r="J73" s="46"/>
      <c r="K73" s="34"/>
    </row>
    <row r="74" spans="10:11" x14ac:dyDescent="0.25">
      <c r="J74" s="46"/>
      <c r="K74" s="34"/>
    </row>
    <row r="75" spans="10:11" x14ac:dyDescent="0.25">
      <c r="J75" s="46"/>
      <c r="K75" s="34"/>
    </row>
    <row r="76" spans="10:11" x14ac:dyDescent="0.25">
      <c r="J76" s="46"/>
      <c r="K76" s="34"/>
    </row>
    <row r="77" spans="10:11" x14ac:dyDescent="0.25">
      <c r="J77" s="46"/>
      <c r="K77" s="34"/>
    </row>
    <row r="78" spans="10:11" x14ac:dyDescent="0.25">
      <c r="J78" s="46"/>
      <c r="K78" s="34"/>
    </row>
    <row r="79" spans="10:11" x14ac:dyDescent="0.25">
      <c r="J79" s="46"/>
      <c r="K79" s="34"/>
    </row>
    <row r="80" spans="10:11" x14ac:dyDescent="0.25">
      <c r="J80" s="46"/>
      <c r="K80" s="34"/>
    </row>
    <row r="81" spans="10:11" x14ac:dyDescent="0.25">
      <c r="J81" s="46"/>
      <c r="K81" s="34"/>
    </row>
    <row r="82" spans="10:11" x14ac:dyDescent="0.25">
      <c r="J82" s="46"/>
      <c r="K82" s="34"/>
    </row>
    <row r="83" spans="10:11" x14ac:dyDescent="0.25">
      <c r="J83" s="46"/>
      <c r="K83" s="34"/>
    </row>
    <row r="84" spans="10:11" x14ac:dyDescent="0.25">
      <c r="J84" s="46"/>
      <c r="K84" s="34"/>
    </row>
    <row r="85" spans="10:11" x14ac:dyDescent="0.25">
      <c r="J85" s="46"/>
      <c r="K85" s="34"/>
    </row>
    <row r="86" spans="10:11" x14ac:dyDescent="0.25">
      <c r="J86" s="46"/>
      <c r="K86" s="34"/>
    </row>
    <row r="87" spans="10:11" x14ac:dyDescent="0.25">
      <c r="J87" s="46"/>
      <c r="K87" s="34"/>
    </row>
    <row r="88" spans="10:11" x14ac:dyDescent="0.25">
      <c r="J88" s="46"/>
      <c r="K88" s="34"/>
    </row>
    <row r="89" spans="10:11" x14ac:dyDescent="0.25">
      <c r="J89" s="46"/>
      <c r="K89" s="34"/>
    </row>
    <row r="90" spans="10:11" x14ac:dyDescent="0.25">
      <c r="J90" s="46"/>
      <c r="K90" s="34"/>
    </row>
    <row r="91" spans="10:11" x14ac:dyDescent="0.25">
      <c r="J91" s="46"/>
      <c r="K91" s="34"/>
    </row>
    <row r="92" spans="10:11" x14ac:dyDescent="0.25">
      <c r="J92" s="46"/>
      <c r="K92" s="34"/>
    </row>
    <row r="93" spans="10:11" x14ac:dyDescent="0.25">
      <c r="J93" s="46"/>
      <c r="K93" s="34"/>
    </row>
    <row r="94" spans="10:11" x14ac:dyDescent="0.25">
      <c r="J94" s="46"/>
      <c r="K94" s="34"/>
    </row>
    <row r="95" spans="10:11" x14ac:dyDescent="0.25">
      <c r="J95" s="46"/>
      <c r="K95" s="34"/>
    </row>
    <row r="96" spans="10:11" x14ac:dyDescent="0.25">
      <c r="J96" s="46"/>
      <c r="K96" s="34"/>
    </row>
  </sheetData>
  <sheetProtection formatCells="0" formatColumns="0" formatRows="0" insertRows="0"/>
  <protectedRanges>
    <protectedRange algorithmName="SHA-512" hashValue="09jzJxAH+giazvQZmJXE//0PbwPk2MA19AcMNldQXcPcMJS1oCImliZCAhf2M6cySJZVX9tGxdCyjL9WdlsgIQ==" saltValue="sqwP5QeRd1XHfZLWWsfXpQ==" spinCount="100000" sqref="P7:U50" name="VALORACION"/>
  </protectedRanges>
  <mergeCells count="52">
    <mergeCell ref="J4:M5"/>
    <mergeCell ref="N4:V4"/>
    <mergeCell ref="N5:V5"/>
    <mergeCell ref="W4:AB5"/>
    <mergeCell ref="Z1:AB1"/>
    <mergeCell ref="Z2:AB2"/>
    <mergeCell ref="Z3:AB3"/>
    <mergeCell ref="B1:Y1"/>
    <mergeCell ref="B2:Y2"/>
    <mergeCell ref="B3:Y3"/>
    <mergeCell ref="E25:E39"/>
    <mergeCell ref="F25:F39"/>
    <mergeCell ref="G25:G39"/>
    <mergeCell ref="H25:H39"/>
    <mergeCell ref="I25:I39"/>
    <mergeCell ref="E40:E44"/>
    <mergeCell ref="F40:F44"/>
    <mergeCell ref="G40:G44"/>
    <mergeCell ref="H40:H44"/>
    <mergeCell ref="I40:I44"/>
    <mergeCell ref="E45:E50"/>
    <mergeCell ref="F45:F50"/>
    <mergeCell ref="G45:G50"/>
    <mergeCell ref="H45:H50"/>
    <mergeCell ref="I45:I50"/>
    <mergeCell ref="A40:A44"/>
    <mergeCell ref="B40:B44"/>
    <mergeCell ref="D40:D44"/>
    <mergeCell ref="D45:D50"/>
    <mergeCell ref="B45:B50"/>
    <mergeCell ref="A45:A50"/>
    <mergeCell ref="D25:D39"/>
    <mergeCell ref="B25:B39"/>
    <mergeCell ref="A25:A39"/>
    <mergeCell ref="B7:B11"/>
    <mergeCell ref="A7:A11"/>
    <mergeCell ref="D12:D24"/>
    <mergeCell ref="D7:D11"/>
    <mergeCell ref="B12:B24"/>
    <mergeCell ref="A1:A3"/>
    <mergeCell ref="G12:G24"/>
    <mergeCell ref="H12:H24"/>
    <mergeCell ref="I12:I24"/>
    <mergeCell ref="E7:E11"/>
    <mergeCell ref="F7:F11"/>
    <mergeCell ref="G7:G11"/>
    <mergeCell ref="E12:E24"/>
    <mergeCell ref="F12:F24"/>
    <mergeCell ref="H7:H11"/>
    <mergeCell ref="I7:I11"/>
    <mergeCell ref="A12:A24"/>
    <mergeCell ref="B4:I5"/>
  </mergeCells>
  <conditionalFormatting sqref="L6">
    <cfRule type="containsText" dxfId="76" priority="6" operator="containsText" text="Negativo">
      <formula>NOT(ISERROR(SEARCH("Negativo",L6)))</formula>
    </cfRule>
    <cfRule type="containsText" dxfId="75" priority="7" operator="containsText" text="Positivo">
      <formula>NOT(ISERROR(SEARCH("Positivo",L6)))</formula>
    </cfRule>
  </conditionalFormatting>
  <conditionalFormatting sqref="L6:L1048576">
    <cfRule type="containsText" dxfId="74" priority="4" operator="containsText" text="Positivo">
      <formula>NOT(ISERROR(SEARCH("Positivo",L6)))</formula>
    </cfRule>
    <cfRule type="containsText" dxfId="73" priority="5" operator="containsText" text="Negativo">
      <formula>NOT(ISERROR(SEARCH("Negativo",L6)))</formula>
    </cfRule>
  </conditionalFormatting>
  <conditionalFormatting sqref="T6:T1048576">
    <cfRule type="containsText" dxfId="72" priority="1" operator="containsText" text="Potencialmente No Tolerable">
      <formula>NOT(ISERROR(SEARCH("Potencialmente No Tolerable",T6)))</formula>
    </cfRule>
    <cfRule type="containsText" dxfId="71" priority="2" operator="containsText" text="No Tolerable">
      <formula>NOT(ISERROR(SEARCH("No Tolerable",T6)))</formula>
    </cfRule>
    <cfRule type="containsText" dxfId="70" priority="3" operator="containsText" text="Tolerable">
      <formula>NOT(ISERROR(SEARCH("Tolerable",T6)))</formula>
    </cfRule>
  </conditionalFormatting>
  <dataValidations count="2">
    <dataValidation type="list" allowBlank="1" showInputMessage="1" showErrorMessage="1" sqref="G51:G65537" xr:uid="{00000000-0002-0000-0200-000001000000}">
      <formula1>INDIRECT(G51)</formula1>
    </dataValidation>
    <dataValidation type="list" allowBlank="1" showInputMessage="1" showErrorMessage="1" sqref="K7:K61 G7:G50" xr:uid="{00000000-0002-0000-0200-000000000000}">
      <formula1>INDIRECT(F7)</formula1>
    </dataValidation>
  </dataValidations>
  <pageMargins left="0.7" right="0.7" top="0.75" bottom="0.75" header="0.3" footer="0.3"/>
  <pageSetup paperSize="9" orientation="portrait" r:id="rId1"/>
  <ignoredErrors>
    <ignoredError sqref="P39:U44 P7:U13 P31:U37 P14:U30 P45:P50 R45:U50"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F7:F45</xm:sqref>
        </x14:dataValidation>
        <x14:dataValidation type="list" allowBlank="1" showInputMessage="1" showErrorMessage="1" xr:uid="{00000000-0002-0000-0200-000003000000}">
          <x14:formula1>
            <xm:f>LISTAS!$D$2:$D$4</xm:f>
          </x14:formula1>
          <xm:sqref>H7:H44</xm:sqref>
        </x14:dataValidation>
        <x14:dataValidation type="list" allowBlank="1" showInputMessage="1" showErrorMessage="1" xr:uid="{00000000-0002-0000-0200-000004000000}">
          <x14:formula1>
            <xm:f>LISTAS!$E$1:$N$1</xm:f>
          </x14:formula1>
          <xm:sqref>J7:J50</xm:sqref>
        </x14:dataValidation>
        <x14:dataValidation type="list" allowBlank="1" showInputMessage="1" showErrorMessage="1" xr:uid="{00000000-0002-0000-0200-000005000000}">
          <x14:formula1>
            <xm:f>LISTAS!$O$2:$O$3</xm:f>
          </x14:formula1>
          <xm:sqref>L7:L50</xm:sqref>
        </x14:dataValidation>
        <x14:dataValidation type="list" allowBlank="1" showInputMessage="1" showErrorMessage="1" xr:uid="{00000000-0002-0000-0200-000007000000}">
          <x14:formula1>
            <xm:f>LISTAS!$Q$2:$Q$4</xm:f>
          </x14:formula1>
          <xm:sqref>N7:N50</xm:sqref>
        </x14:dataValidation>
        <x14:dataValidation type="list" allowBlank="1" showInputMessage="1" showErrorMessage="1" xr:uid="{00000000-0002-0000-0200-000008000000}">
          <x14:formula1>
            <xm:f>LISTAS!$S$2:$S$4</xm:f>
          </x14:formula1>
          <xm:sqref>O7:O50</xm:sqref>
        </x14:dataValidation>
        <x14:dataValidation type="list" allowBlank="1" showInputMessage="1" showErrorMessage="1" xr:uid="{00000000-0002-0000-0200-000006000000}">
          <x14:formula1>
            <xm:f>LISTAS!$P$2:$P$9</xm:f>
          </x14:formula1>
          <xm:sqref>M7:M50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workbookViewId="0">
      <selection activeCell="F4" sqref="F4"/>
    </sheetView>
  </sheetViews>
  <sheetFormatPr baseColWidth="10" defaultColWidth="11.5703125" defaultRowHeight="18" x14ac:dyDescent="0.25"/>
  <cols>
    <col min="1" max="1" width="46.5703125" style="18" bestFit="1" customWidth="1"/>
    <col min="2" max="2" width="23.85546875" style="18" bestFit="1" customWidth="1"/>
    <col min="3" max="3" width="23.140625" style="19" bestFit="1" customWidth="1"/>
    <col min="4" max="16384" width="11.5703125" style="18"/>
  </cols>
  <sheetData>
    <row r="1" spans="1:4" ht="61.15" customHeight="1" x14ac:dyDescent="0.25">
      <c r="A1" s="171" t="s">
        <v>226</v>
      </c>
      <c r="B1" s="171"/>
      <c r="C1" s="171"/>
      <c r="D1" s="171"/>
    </row>
    <row r="2" spans="1:4" x14ac:dyDescent="0.25">
      <c r="A2"/>
      <c r="B2"/>
      <c r="C2" s="67"/>
    </row>
    <row r="3" spans="1:4" x14ac:dyDescent="0.25">
      <c r="A3" s="79" t="s">
        <v>159</v>
      </c>
      <c r="B3" s="80" t="s">
        <v>227</v>
      </c>
    </row>
    <row r="4" spans="1:4" x14ac:dyDescent="0.25">
      <c r="A4" s="79" t="s">
        <v>14</v>
      </c>
      <c r="B4" s="80" t="s">
        <v>227</v>
      </c>
    </row>
    <row r="5" spans="1:4" x14ac:dyDescent="0.25">
      <c r="A5" s="79" t="s">
        <v>3</v>
      </c>
      <c r="B5" s="80" t="s">
        <v>227</v>
      </c>
    </row>
    <row r="6" spans="1:4" x14ac:dyDescent="0.25">
      <c r="A6" s="11"/>
      <c r="B6" s="11"/>
    </row>
    <row r="7" spans="1:4" s="19" customFormat="1" ht="54" x14ac:dyDescent="0.25">
      <c r="A7" s="77" t="s">
        <v>165</v>
      </c>
      <c r="B7" s="77" t="s">
        <v>166</v>
      </c>
      <c r="C7" s="78" t="s">
        <v>228</v>
      </c>
    </row>
    <row r="8" spans="1:4" s="19" customFormat="1" x14ac:dyDescent="0.25">
      <c r="A8" s="80" t="s">
        <v>6</v>
      </c>
      <c r="B8" s="80"/>
      <c r="C8" s="81">
        <v>25</v>
      </c>
    </row>
    <row r="9" spans="1:4" s="19" customFormat="1" x14ac:dyDescent="0.25">
      <c r="A9" s="80" t="s">
        <v>9</v>
      </c>
      <c r="B9" s="80"/>
      <c r="C9" s="81">
        <v>23.142857142857142</v>
      </c>
    </row>
    <row r="10" spans="1:4" x14ac:dyDescent="0.25">
      <c r="A10" s="80" t="s">
        <v>10</v>
      </c>
      <c r="B10" s="80"/>
      <c r="C10" s="81">
        <v>9.5</v>
      </c>
    </row>
    <row r="11" spans="1:4" x14ac:dyDescent="0.25">
      <c r="A11" s="80" t="s">
        <v>11</v>
      </c>
      <c r="B11" s="80"/>
      <c r="C11" s="81">
        <v>5</v>
      </c>
    </row>
    <row r="12" spans="1:4" x14ac:dyDescent="0.25">
      <c r="A12" s="80" t="s">
        <v>13</v>
      </c>
      <c r="B12" s="80"/>
      <c r="C12" s="81">
        <v>25</v>
      </c>
    </row>
    <row r="13" spans="1:4" x14ac:dyDescent="0.25">
      <c r="A13" s="80" t="s">
        <v>5</v>
      </c>
      <c r="B13" s="80"/>
      <c r="C13" s="81">
        <v>15</v>
      </c>
    </row>
    <row r="14" spans="1:4" x14ac:dyDescent="0.25">
      <c r="A14" s="80" t="s">
        <v>8</v>
      </c>
      <c r="B14" s="80"/>
      <c r="C14" s="81">
        <v>3</v>
      </c>
    </row>
    <row r="15" spans="1:4" x14ac:dyDescent="0.25">
      <c r="A15" s="80" t="s">
        <v>4</v>
      </c>
      <c r="B15" s="80"/>
      <c r="C15" s="81">
        <v>11</v>
      </c>
    </row>
    <row r="16" spans="1:4" x14ac:dyDescent="0.25">
      <c r="A16" s="80" t="s">
        <v>12</v>
      </c>
      <c r="B16" s="80"/>
      <c r="C16" s="81">
        <v>9</v>
      </c>
    </row>
    <row r="17" spans="1:3" hidden="1" x14ac:dyDescent="0.25">
      <c r="A17" s="80" t="s">
        <v>229</v>
      </c>
      <c r="B17" s="80"/>
      <c r="C17" s="81">
        <v>15.545454545454545</v>
      </c>
    </row>
    <row r="18" spans="1:3" x14ac:dyDescent="0.25">
      <c r="A18"/>
      <c r="B18"/>
      <c r="C18"/>
    </row>
    <row r="19" spans="1:3" x14ac:dyDescent="0.25">
      <c r="A19"/>
      <c r="B19"/>
      <c r="C19"/>
    </row>
    <row r="20" spans="1:3" x14ac:dyDescent="0.25">
      <c r="A20"/>
      <c r="B20"/>
      <c r="C20"/>
    </row>
    <row r="21" spans="1:3" x14ac:dyDescent="0.25">
      <c r="A21"/>
      <c r="B21"/>
      <c r="C21"/>
    </row>
    <row r="22" spans="1:3" x14ac:dyDescent="0.25">
      <c r="A22"/>
      <c r="B22"/>
      <c r="C22"/>
    </row>
    <row r="23" spans="1:3" x14ac:dyDescent="0.25">
      <c r="A23"/>
      <c r="B23"/>
      <c r="C23"/>
    </row>
    <row r="24" spans="1:3" x14ac:dyDescent="0.25">
      <c r="A24"/>
      <c r="B24"/>
      <c r="C24"/>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x14ac:dyDescent="0.25">
      <c r="A32"/>
      <c r="B32"/>
      <c r="C32"/>
    </row>
    <row r="33" spans="1:3" x14ac:dyDescent="0.25">
      <c r="A33"/>
      <c r="B33"/>
      <c r="C33"/>
    </row>
    <row r="34" spans="1:3" x14ac:dyDescent="0.25">
      <c r="A34"/>
      <c r="B34"/>
      <c r="C34"/>
    </row>
    <row r="35" spans="1:3" x14ac:dyDescent="0.25">
      <c r="A35"/>
      <c r="B35"/>
      <c r="C35"/>
    </row>
  </sheetData>
  <mergeCells count="1">
    <mergeCell ref="A1:D1"/>
  </mergeCells>
  <conditionalFormatting pivot="1" sqref="C8:C17">
    <cfRule type="cellIs" dxfId="69" priority="3" operator="between">
      <formula>0</formula>
      <formula>10</formula>
    </cfRule>
  </conditionalFormatting>
  <conditionalFormatting pivot="1" sqref="C8:C17">
    <cfRule type="cellIs" dxfId="68" priority="2" operator="between">
      <formula>10.05</formula>
      <formula>15</formula>
    </cfRule>
  </conditionalFormatting>
  <conditionalFormatting pivot="1" sqref="C8:C17">
    <cfRule type="cellIs" dxfId="67"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8" ma:contentTypeDescription="Crear nuevo documento." ma:contentTypeScope="" ma:versionID="1a151eface5cee72801066190e7f850a">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26d31b4d7717e194d18a9875ac72ff6e"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33E89780-2173-47B6-9604-7DC882614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LISTAS</vt:lpstr>
      <vt:lpstr>PORTADA</vt:lpstr>
      <vt:lpstr>INSTRUCCIONES</vt:lpstr>
      <vt:lpstr>A&amp;I</vt:lpstr>
      <vt:lpstr>TD-A&amp;I</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ACER</cp:lastModifiedBy>
  <cp:revision/>
  <dcterms:created xsi:type="dcterms:W3CDTF">2022-07-08T22:04:58Z</dcterms:created>
  <dcterms:modified xsi:type="dcterms:W3CDTF">2022-09-30T18:23:42Z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