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ACER\Desktop\"/>
    </mc:Choice>
  </mc:AlternateContent>
  <xr:revisionPtr revIDLastSave="0" documentId="8_{3C506C07-B289-40F5-8A63-05010055B593}" xr6:coauthVersionLast="47" xr6:coauthVersionMax="47" xr10:uidLastSave="{00000000-0000-0000-0000-000000000000}"/>
  <bookViews>
    <workbookView xWindow="-120" yWindow="-120" windowWidth="20730" windowHeight="11160" firstSheet="3" activeTab="3" xr2:uid="{00000000-000D-0000-FFFF-FFFF00000000}"/>
  </bookViews>
  <sheets>
    <sheet name="LISTAS" sheetId="1" r:id="rId1"/>
    <sheet name="PORTADA" sheetId="8" r:id="rId2"/>
    <sheet name="INSTRUCCIONES" sheetId="6" r:id="rId3"/>
    <sheet name="A&amp;I" sheetId="2" r:id="rId4"/>
    <sheet name="TD-A&amp;I" sheetId="7" r:id="rId5"/>
  </sheets>
  <externalReferences>
    <externalReference r:id="rId6"/>
    <externalReference r:id="rId7"/>
  </externalReferences>
  <definedNames>
    <definedName name="_xlnm.Print_Area" localSheetId="1">PORTADA!$A:$K</definedName>
    <definedName name="CARGOS">[1]ROL!$B$2:$G42</definedName>
    <definedName name="MATRIZ1">[2]LISTAS!$B$2:$B$12</definedName>
    <definedName name="MATRIZ2">[2]LISTAS!$R$2:$S$4</definedName>
    <definedName name="MATRIZ3">[2]LISTAS!$T$2:$U$4</definedName>
    <definedName name="MATRIZ4">[2]LISTAS!$AB$2:$AC$13</definedName>
    <definedName name="No_determinado">#REF!</definedName>
  </definedNames>
  <calcPr calcId="191028" concurrentCalc="0"/>
  <pivotCaches>
    <pivotCache cacheId="0"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8" i="2" l="1"/>
  <c r="R38" i="2"/>
  <c r="S38" i="2"/>
  <c r="Q45" i="2"/>
  <c r="Q46" i="2"/>
  <c r="Q47" i="2"/>
  <c r="Q48" i="2"/>
  <c r="Q49" i="2"/>
  <c r="Q50" i="2"/>
  <c r="P38" i="2"/>
  <c r="T38" i="2"/>
  <c r="U38" i="2"/>
  <c r="Q8" i="2"/>
  <c r="R8" i="2"/>
  <c r="Q9" i="2"/>
  <c r="R9" i="2"/>
  <c r="Q10" i="2"/>
  <c r="R10" i="2"/>
  <c r="Q11" i="2"/>
  <c r="R11" i="2"/>
  <c r="Q12" i="2"/>
  <c r="R12" i="2"/>
  <c r="Q13" i="2"/>
  <c r="R13" i="2"/>
  <c r="Q14" i="2"/>
  <c r="R14" i="2"/>
  <c r="Q15" i="2"/>
  <c r="R15" i="2"/>
  <c r="Q16" i="2"/>
  <c r="R16" i="2"/>
  <c r="Q17" i="2"/>
  <c r="R17" i="2"/>
  <c r="Q18" i="2"/>
  <c r="R18" i="2"/>
  <c r="Q19" i="2"/>
  <c r="R19" i="2"/>
  <c r="Q20" i="2"/>
  <c r="R20" i="2"/>
  <c r="Q21" i="2"/>
  <c r="R21" i="2"/>
  <c r="Q22" i="2"/>
  <c r="R22" i="2"/>
  <c r="Q23" i="2"/>
  <c r="R23" i="2"/>
  <c r="Q24" i="2"/>
  <c r="R24" i="2"/>
  <c r="Q25" i="2"/>
  <c r="R25" i="2"/>
  <c r="Q26" i="2"/>
  <c r="R26" i="2"/>
  <c r="Q27" i="2"/>
  <c r="R27" i="2"/>
  <c r="Q28" i="2"/>
  <c r="R28" i="2"/>
  <c r="Q29" i="2"/>
  <c r="R29" i="2"/>
  <c r="Q30" i="2"/>
  <c r="R30" i="2"/>
  <c r="Q31" i="2"/>
  <c r="R31" i="2"/>
  <c r="Q32" i="2"/>
  <c r="R32" i="2"/>
  <c r="Q33" i="2"/>
  <c r="R33" i="2"/>
  <c r="Q34" i="2"/>
  <c r="R34" i="2"/>
  <c r="Q35" i="2"/>
  <c r="R35" i="2"/>
  <c r="Q36" i="2"/>
  <c r="R36" i="2"/>
  <c r="Q37" i="2"/>
  <c r="R37" i="2"/>
  <c r="Q39" i="2"/>
  <c r="R39" i="2"/>
  <c r="Q40" i="2"/>
  <c r="R40" i="2"/>
  <c r="Q41" i="2"/>
  <c r="R41" i="2"/>
  <c r="Q42" i="2"/>
  <c r="R42" i="2"/>
  <c r="Q43" i="2"/>
  <c r="R43" i="2"/>
  <c r="Q44" i="2"/>
  <c r="R44" i="2"/>
  <c r="R45" i="2"/>
  <c r="R46" i="2"/>
  <c r="R47" i="2"/>
  <c r="R48" i="2"/>
  <c r="R49" i="2"/>
  <c r="R50" i="2"/>
  <c r="R7" i="2"/>
  <c r="Q7" i="2"/>
  <c r="S49" i="2"/>
  <c r="P49" i="2"/>
  <c r="S47" i="2"/>
  <c r="T47" i="2"/>
  <c r="U47" i="2"/>
  <c r="S40" i="2"/>
  <c r="P40" i="2"/>
  <c r="S39" i="2"/>
  <c r="T39" i="2"/>
  <c r="U39" i="2"/>
  <c r="S48" i="2"/>
  <c r="P48" i="2"/>
  <c r="S22" i="2"/>
  <c r="T22" i="2"/>
  <c r="U22" i="2"/>
  <c r="S35" i="2"/>
  <c r="P35" i="2"/>
  <c r="S23" i="2"/>
  <c r="P23" i="2"/>
  <c r="S19" i="2"/>
  <c r="P19" i="2"/>
  <c r="S43" i="2"/>
  <c r="T43" i="2"/>
  <c r="U43" i="2"/>
  <c r="S34" i="2"/>
  <c r="T34" i="2"/>
  <c r="U34" i="2"/>
  <c r="S30" i="2"/>
  <c r="T30" i="2"/>
  <c r="U30" i="2"/>
  <c r="S44" i="2"/>
  <c r="P44" i="2"/>
  <c r="S45" i="2"/>
  <c r="P45" i="2"/>
  <c r="S42" i="2"/>
  <c r="T42" i="2"/>
  <c r="U42" i="2"/>
  <c r="S26" i="2"/>
  <c r="T26" i="2"/>
  <c r="U26" i="2"/>
  <c r="S15" i="2"/>
  <c r="P15" i="2"/>
  <c r="S18" i="2"/>
  <c r="T18" i="2"/>
  <c r="U18" i="2"/>
  <c r="S14" i="2"/>
  <c r="T14" i="2"/>
  <c r="U14" i="2"/>
  <c r="S50" i="2"/>
  <c r="T50" i="2"/>
  <c r="U50" i="2"/>
  <c r="S28" i="2"/>
  <c r="T28" i="2"/>
  <c r="U28" i="2"/>
  <c r="S41" i="2"/>
  <c r="P41" i="2"/>
  <c r="S25" i="2"/>
  <c r="T25" i="2"/>
  <c r="U25" i="2"/>
  <c r="S46" i="2"/>
  <c r="T46" i="2"/>
  <c r="U46" i="2"/>
  <c r="S31" i="2"/>
  <c r="P31" i="2"/>
  <c r="S27" i="2"/>
  <c r="P27" i="2"/>
  <c r="S12" i="2"/>
  <c r="P12" i="2"/>
  <c r="S11" i="2"/>
  <c r="P11" i="2"/>
  <c r="S10" i="2"/>
  <c r="T10" i="2"/>
  <c r="U10" i="2"/>
  <c r="S8" i="2"/>
  <c r="P8" i="2"/>
  <c r="S7" i="2"/>
  <c r="P7" i="2"/>
  <c r="S36" i="2"/>
  <c r="P36" i="2"/>
  <c r="S33" i="2"/>
  <c r="P33" i="2"/>
  <c r="S20" i="2"/>
  <c r="P20" i="2"/>
  <c r="S17" i="2"/>
  <c r="P17" i="2"/>
  <c r="S32" i="2"/>
  <c r="P32" i="2"/>
  <c r="S29" i="2"/>
  <c r="T29" i="2"/>
  <c r="U29" i="2"/>
  <c r="S16" i="2"/>
  <c r="T16" i="2"/>
  <c r="U16" i="2"/>
  <c r="S13" i="2"/>
  <c r="P13" i="2"/>
  <c r="S37" i="2"/>
  <c r="T37" i="2"/>
  <c r="U37" i="2"/>
  <c r="S24" i="2"/>
  <c r="T24" i="2"/>
  <c r="U24" i="2"/>
  <c r="S21" i="2"/>
  <c r="T21" i="2"/>
  <c r="U21" i="2"/>
  <c r="S9" i="2"/>
  <c r="P9" i="2"/>
  <c r="T40" i="2"/>
  <c r="U40" i="2"/>
  <c r="T49" i="2"/>
  <c r="U49" i="2"/>
  <c r="P47" i="2"/>
  <c r="P42" i="2"/>
  <c r="P37" i="2"/>
  <c r="T36" i="2"/>
  <c r="U36" i="2"/>
  <c r="T35" i="2"/>
  <c r="U35" i="2"/>
  <c r="P46" i="2"/>
  <c r="T31" i="2"/>
  <c r="U31" i="2"/>
  <c r="P28" i="2"/>
  <c r="P26" i="2"/>
  <c r="P25" i="2"/>
  <c r="T44" i="2"/>
  <c r="U44" i="2"/>
  <c r="T45" i="2"/>
  <c r="U45" i="2"/>
  <c r="P39" i="2"/>
  <c r="T41" i="2"/>
  <c r="U41" i="2"/>
  <c r="T48" i="2"/>
  <c r="U48" i="2"/>
  <c r="P29" i="2"/>
  <c r="P24" i="2"/>
  <c r="T23" i="2"/>
  <c r="U23" i="2"/>
  <c r="P22" i="2"/>
  <c r="T19" i="2"/>
  <c r="U19" i="2"/>
  <c r="P18" i="2"/>
  <c r="P16" i="2"/>
  <c r="T15" i="2"/>
  <c r="U15" i="2"/>
  <c r="P14" i="2"/>
  <c r="P34" i="2"/>
  <c r="T13" i="2"/>
  <c r="U13" i="2"/>
  <c r="T17" i="2"/>
  <c r="U17" i="2"/>
  <c r="P43" i="2"/>
  <c r="T20" i="2"/>
  <c r="U20" i="2"/>
  <c r="P30" i="2"/>
  <c r="P50" i="2"/>
  <c r="T11" i="2"/>
  <c r="U11" i="2"/>
  <c r="P21" i="2"/>
  <c r="T12" i="2"/>
  <c r="U12" i="2"/>
  <c r="T33" i="2"/>
  <c r="U33" i="2"/>
  <c r="T27" i="2"/>
  <c r="U27" i="2"/>
  <c r="P10" i="2"/>
  <c r="T8" i="2"/>
  <c r="U8" i="2"/>
  <c r="T7" i="2"/>
  <c r="U7" i="2"/>
  <c r="T32" i="2"/>
  <c r="U32" i="2"/>
  <c r="T9" i="2"/>
  <c r="U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Juliet Mora</author>
  </authors>
  <commentList>
    <comment ref="X6" authorId="0" shapeId="0" xr:uid="{00000000-0006-0000-0200-000001000000}">
      <text>
        <r>
          <rPr>
            <b/>
            <sz val="9"/>
            <color indexed="81"/>
            <rFont val="Tahoma"/>
            <family val="2"/>
          </rPr>
          <t>Año anterior</t>
        </r>
      </text>
    </comment>
  </commentList>
</comments>
</file>

<file path=xl/sharedStrings.xml><?xml version="1.0" encoding="utf-8"?>
<sst xmlns="http://schemas.openxmlformats.org/spreadsheetml/2006/main" count="599" uniqueCount="236">
  <si>
    <t>ESSM</t>
  </si>
  <si>
    <t>PASSM</t>
  </si>
  <si>
    <t>PAR</t>
  </si>
  <si>
    <t>Condiciones de operación</t>
  </si>
  <si>
    <t>Generación_de_Emisiones</t>
  </si>
  <si>
    <t>Generación_de_vertimientos</t>
  </si>
  <si>
    <t>Consumo_del_recurso_hídrico</t>
  </si>
  <si>
    <t>Ocupación_del_suelo</t>
  </si>
  <si>
    <t>Generación_de_derrames</t>
  </si>
  <si>
    <t>Generación_de_residuos</t>
  </si>
  <si>
    <t>Consumo_de_materias_primas_e_insumos</t>
  </si>
  <si>
    <t>Generación_de_empleo</t>
  </si>
  <si>
    <t>Uso_de_publicidad</t>
  </si>
  <si>
    <t>Consumo_de_energía_eléctrica</t>
  </si>
  <si>
    <t>Tipo de impacto</t>
  </si>
  <si>
    <t>Componente Ambiental</t>
  </si>
  <si>
    <t>Probabilidad</t>
  </si>
  <si>
    <t>Valor probabilidad</t>
  </si>
  <si>
    <t>Consecuencia</t>
  </si>
  <si>
    <t>Valor consecuencia</t>
  </si>
  <si>
    <t>Significancia</t>
  </si>
  <si>
    <t>ESSM Amagá</t>
  </si>
  <si>
    <t>PASSM Bucaramanga</t>
  </si>
  <si>
    <t>Sede Central - Bogotá</t>
  </si>
  <si>
    <t>Normal</t>
  </si>
  <si>
    <t>Contaminación por emisión de contaminantes criterio</t>
  </si>
  <si>
    <t>Contaminación por descarga por aguas residuales domésticas</t>
  </si>
  <si>
    <t>Agotamiento del recurso hídrico</t>
  </si>
  <si>
    <t>Afectación por disminución del recurso</t>
  </si>
  <si>
    <t>Contaminación del suelo</t>
  </si>
  <si>
    <t>Contaminación por generación de residuos orgánicos</t>
  </si>
  <si>
    <t>Agotamiento General de los recursos naturales</t>
  </si>
  <si>
    <t>Desarrollo del recurso humano</t>
  </si>
  <si>
    <t>Contaminación visual</t>
  </si>
  <si>
    <t>Presión sobre el recurso energético eléctrico</t>
  </si>
  <si>
    <t>Negativo</t>
  </si>
  <si>
    <t>Atmosférico - aire</t>
  </si>
  <si>
    <t>Improbable</t>
  </si>
  <si>
    <t>Baja</t>
  </si>
  <si>
    <t>Tolerable</t>
  </si>
  <si>
    <t>ESSM Cúcuta</t>
  </si>
  <si>
    <t>PASSM Marmato</t>
  </si>
  <si>
    <t>PAR Bucaramanga</t>
  </si>
  <si>
    <t>Anormal</t>
  </si>
  <si>
    <t>Contaminación por emisión de gases de efecto invernadero (GEI)</t>
  </si>
  <si>
    <t>Contaminación por descarga por aguas residuales NO domésticas</t>
  </si>
  <si>
    <t>Aprovechamiento del recurso hídrico</t>
  </si>
  <si>
    <t>Contaminación por generación de residuos peligrosos</t>
  </si>
  <si>
    <t>Positivo</t>
  </si>
  <si>
    <t>Hidrológico - agua</t>
  </si>
  <si>
    <t>Probable</t>
  </si>
  <si>
    <t>Moderada</t>
  </si>
  <si>
    <t>No tolerable</t>
  </si>
  <si>
    <t>ESSM Jamundí</t>
  </si>
  <si>
    <t>PASSM Pasto</t>
  </si>
  <si>
    <t>PAR Cali</t>
  </si>
  <si>
    <t>Situación de emergencia</t>
  </si>
  <si>
    <t>Contaminación por emisión de sustancias tóxicas</t>
  </si>
  <si>
    <t>Contaminación por generación de residuos de escombro</t>
  </si>
  <si>
    <t>Geológico - suelo</t>
  </si>
  <si>
    <t>Certero</t>
  </si>
  <si>
    <t>Alta</t>
  </si>
  <si>
    <t>Potencialmente no tolerable</t>
  </si>
  <si>
    <t>ESSM Nobsa</t>
  </si>
  <si>
    <t>PASSM Remedios</t>
  </si>
  <si>
    <t>PAR Cartagena</t>
  </si>
  <si>
    <t>Contaminación por emisión de sustancias molestas (olores)</t>
  </si>
  <si>
    <t>Contaminación por generación de residuos aprovechables</t>
  </si>
  <si>
    <t>Biológico - biodiversidad</t>
  </si>
  <si>
    <t>ESSM Ubaté</t>
  </si>
  <si>
    <t>PAR Cúcuta</t>
  </si>
  <si>
    <t>Contaminación por emisión de ruido</t>
  </si>
  <si>
    <t>Contaminación por generación de residuos No aprovechables</t>
  </si>
  <si>
    <t>Sociocultural - social</t>
  </si>
  <si>
    <t>PAR Ibagué</t>
  </si>
  <si>
    <t>Aprovechamiento de residuos aprovechables</t>
  </si>
  <si>
    <t>Paisajístico</t>
  </si>
  <si>
    <t>PAR Manizales</t>
  </si>
  <si>
    <t>PAR Medellín</t>
  </si>
  <si>
    <t>Energético</t>
  </si>
  <si>
    <t>PAR Nobsa</t>
  </si>
  <si>
    <t>PAR Pasto</t>
  </si>
  <si>
    <t>PAR Quibdó</t>
  </si>
  <si>
    <t>PAR Valledupar</t>
  </si>
  <si>
    <t>MATRIZ ASPECTOS E IMPACTOS AMBIENTALES</t>
  </si>
  <si>
    <t>MANUAL DEL SISTEMA INTEGRADO DE GESTIÓN</t>
  </si>
  <si>
    <t>INSTRUCCIONES DE DILIGENCIAMIENTO</t>
  </si>
  <si>
    <t>ASPECTOS E IMPACTOS AMBIENTALES - A&amp;I</t>
  </si>
  <si>
    <t>CONTROL DE CAMBIOS</t>
  </si>
  <si>
    <t>VERSIÓN</t>
  </si>
  <si>
    <t>FECHA</t>
  </si>
  <si>
    <t>DESCRIPCIÓN DEL CAMBIO</t>
  </si>
  <si>
    <t>Creación del documento</t>
  </si>
  <si>
    <t>Valoración y control del aspecto e impacto ambiental 2019-2020</t>
  </si>
  <si>
    <t>Valoración y control del aspecto e impacto ambiental 2020 extraordinaria</t>
  </si>
  <si>
    <t>Valoración y control del aspecto e impacto ambiental 2021</t>
  </si>
  <si>
    <t>Actualización metodo y ajuste a la matriz para la identificación, valoración y significancia de los aspectos e impactos ambientales 2022</t>
  </si>
  <si>
    <t>ELABORÓ</t>
  </si>
  <si>
    <t>REVISÓ</t>
  </si>
  <si>
    <t>APROBÓ</t>
  </si>
  <si>
    <r>
      <rPr>
        <b/>
        <sz val="10"/>
        <color theme="1"/>
        <rFont val="Arial Narrow"/>
        <family val="2"/>
      </rPr>
      <t xml:space="preserve">Nombre: </t>
    </r>
    <r>
      <rPr>
        <sz val="10"/>
        <color theme="1"/>
        <rFont val="Arial Narrow"/>
        <family val="2"/>
      </rPr>
      <t xml:space="preserve">Marly Juliet Mora Roa
</t>
    </r>
    <r>
      <rPr>
        <b/>
        <sz val="10"/>
        <color theme="1"/>
        <rFont val="Arial Narrow"/>
        <family val="2"/>
      </rPr>
      <t>Cargo:</t>
    </r>
    <r>
      <rPr>
        <sz val="10"/>
        <color theme="1"/>
        <rFont val="Arial Narrow"/>
        <family val="2"/>
      </rPr>
      <t xml:space="preserve">  Contratista Grupo de Planeación
</t>
    </r>
  </si>
  <si>
    <r>
      <rPr>
        <b/>
        <sz val="10"/>
        <color theme="1"/>
        <rFont val="Arial Narrow"/>
        <family val="2"/>
      </rPr>
      <t xml:space="preserve">Nombre: </t>
    </r>
    <r>
      <rPr>
        <sz val="10"/>
        <color theme="1"/>
        <rFont val="Arial Narrow"/>
        <family val="2"/>
      </rPr>
      <t xml:space="preserve">Angélica María Merlano Díaz
</t>
    </r>
    <r>
      <rPr>
        <b/>
        <sz val="10"/>
        <color theme="1"/>
        <rFont val="Arial Narrow"/>
        <family val="2"/>
      </rPr>
      <t>Cargo:</t>
    </r>
    <r>
      <rPr>
        <sz val="10"/>
        <color theme="1"/>
        <rFont val="Arial Narrow"/>
        <family val="2"/>
      </rPr>
      <t xml:space="preserve">  Coordinadora Grupo de Planeación
</t>
    </r>
    <r>
      <rPr>
        <b/>
        <sz val="10"/>
        <color theme="1"/>
        <rFont val="Arial Narrow"/>
        <family val="2"/>
      </rPr>
      <t>Nombre</t>
    </r>
    <r>
      <rPr>
        <sz val="10"/>
        <color theme="1"/>
        <rFont val="Arial Narrow"/>
        <family val="2"/>
      </rPr>
      <t xml:space="preserve">: Leidy Forero Murillo
</t>
    </r>
    <r>
      <rPr>
        <b/>
        <sz val="10"/>
        <color theme="1"/>
        <rFont val="Arial Narrow"/>
        <family val="2"/>
      </rPr>
      <t>Cargo:</t>
    </r>
    <r>
      <rPr>
        <sz val="10"/>
        <color theme="1"/>
        <rFont val="Arial Narrow"/>
        <family val="2"/>
      </rPr>
      <t xml:space="preserve">  Contratista Grupo de Planeación</t>
    </r>
  </si>
  <si>
    <r>
      <rPr>
        <b/>
        <sz val="10"/>
        <color theme="1"/>
        <rFont val="Arial Narrow"/>
        <family val="2"/>
      </rPr>
      <t xml:space="preserve">Nombre: </t>
    </r>
    <r>
      <rPr>
        <sz val="10"/>
        <color theme="1"/>
        <rFont val="Arial Narrow"/>
        <family val="2"/>
      </rPr>
      <t xml:space="preserve">Angélica María Merlano Díaz
</t>
    </r>
    <r>
      <rPr>
        <b/>
        <sz val="10"/>
        <color theme="1"/>
        <rFont val="Arial Narrow"/>
        <family val="2"/>
      </rPr>
      <t>Cargo:</t>
    </r>
    <r>
      <rPr>
        <sz val="10"/>
        <color theme="1"/>
        <rFont val="Arial Narrow"/>
        <family val="2"/>
      </rPr>
      <t xml:space="preserve">  Coordinadora Grupo de Planeación
</t>
    </r>
  </si>
  <si>
    <t>INSTRUCCIONES</t>
  </si>
  <si>
    <t>El documento está compuesto por tres hojas de la siguiente manera:</t>
  </si>
  <si>
    <r>
      <t>A&amp;I:</t>
    </r>
    <r>
      <rPr>
        <sz val="9"/>
        <color indexed="8"/>
        <rFont val="Arial Narrow"/>
        <family val="2"/>
      </rPr>
      <t xml:space="preserve"> En esta hoja se identifican y valoran los aspectos e impactos ambientales por Procesos, Actividades, Productos y Servicios</t>
    </r>
    <r>
      <rPr>
        <b/>
        <sz val="9"/>
        <color indexed="8"/>
        <rFont val="Arial Narrow"/>
        <family val="2"/>
      </rPr>
      <t xml:space="preserve"> </t>
    </r>
    <r>
      <rPr>
        <sz val="9"/>
        <color indexed="8"/>
        <rFont val="Arial Narrow"/>
        <family val="2"/>
      </rPr>
      <t>agrupados en cinco actividades estratégicas ( Administrativas, Servicios generales, Mantenimiento, Servicio al cliente y Traslados o comisiones), que interactuan directamente con los diferentes componentes ambientales y que como resultado del desarrollo generan un impacto positivo o negativo sobre los recursos y el ambiente.</t>
    </r>
  </si>
  <si>
    <r>
      <t>TD-A&amp;I:</t>
    </r>
    <r>
      <rPr>
        <sz val="9"/>
        <color indexed="8"/>
        <rFont val="Arial Narrow"/>
        <family val="2"/>
      </rPr>
      <t xml:space="preserve"> En esta hoja se podrá obtener la información referente al comportamiento y priorización de los aspectos e impactos ambientales significativos que requieren de control de acuerdo a la valorización realizada</t>
    </r>
    <r>
      <rPr>
        <b/>
        <sz val="9"/>
        <color indexed="8"/>
        <rFont val="Arial Narrow"/>
        <family val="2"/>
      </rPr>
      <t>.</t>
    </r>
  </si>
  <si>
    <r>
      <t>GD-GENERAL</t>
    </r>
    <r>
      <rPr>
        <sz val="9"/>
        <color indexed="8"/>
        <rFont val="Arial Narrow"/>
        <family val="2"/>
      </rPr>
      <t>: En esta hoja se gráfican los resultados obtenidos en la hojaTD-A&amp;I. El gráfico es dinámico.</t>
    </r>
  </si>
  <si>
    <t>HOJA A&amp;I</t>
  </si>
  <si>
    <r>
      <rPr>
        <b/>
        <sz val="9"/>
        <color indexed="8"/>
        <rFont val="Arial Narrow"/>
        <family val="2"/>
      </rPr>
      <t xml:space="preserve">Fecha de registro: </t>
    </r>
    <r>
      <rPr>
        <sz val="9"/>
        <color indexed="8"/>
        <rFont val="Arial Narrow"/>
        <family val="2"/>
      </rPr>
      <t>se debe registrar la fecha en la que se identifica la fuente del aspecto e impacto ambiental.</t>
    </r>
  </si>
  <si>
    <t>Sección Identificación de Procesos, Actividades, Productos y Servicios:</t>
  </si>
  <si>
    <r>
      <t>Macroproceso:</t>
    </r>
    <r>
      <rPr>
        <sz val="9"/>
        <color indexed="8"/>
        <rFont val="Arial Narrow"/>
        <family val="2"/>
      </rPr>
      <t xml:space="preserve"> comprende los procesos Estratégicos, Misionales, de Apoyo y Evaluación de la entidad que interconectados entre si son esenciales para alcanzar los objetivos estratégicos de la entidad. </t>
    </r>
    <r>
      <rPr>
        <b/>
        <sz val="9"/>
        <color indexed="8"/>
        <rFont val="Arial Narrow"/>
        <family val="2"/>
      </rPr>
      <t xml:space="preserve"> </t>
    </r>
    <r>
      <rPr>
        <sz val="9"/>
        <color indexed="8"/>
        <rFont val="Arial Narrow"/>
        <family val="2"/>
      </rPr>
      <t>Se debe escoger de la lista desplegable el Macroproceso al cual pertenece el proceso, actividad, bien o servicio específico a valorar</t>
    </r>
  </si>
  <si>
    <r>
      <rPr>
        <b/>
        <sz val="9"/>
        <color indexed="8"/>
        <rFont val="Arial Narrow"/>
        <family val="2"/>
      </rPr>
      <t xml:space="preserve">Proceso: </t>
    </r>
    <r>
      <rPr>
        <sz val="9"/>
        <color indexed="8"/>
        <rFont val="Arial Narrow"/>
        <family val="2"/>
      </rPr>
      <t>Conjunto de actividades interrelacionadas o que interactúan entre si y que estan determinadas de acuerdo al mapa de procesos definido para la ANM. Se realiza la agrupación de los procesos de acuerdo a la naturaleza de las actividades, carateristicas y similud en la operación.</t>
    </r>
  </si>
  <si>
    <r>
      <rPr>
        <b/>
        <sz val="9"/>
        <color indexed="8"/>
        <rFont val="Arial Narrow"/>
        <family val="2"/>
      </rPr>
      <t xml:space="preserve">Actividades: </t>
    </r>
    <r>
      <rPr>
        <sz val="9"/>
        <color indexed="8"/>
        <rFont val="Arial Narrow"/>
        <family val="2"/>
      </rPr>
      <t xml:space="preserve">Se presenta la priorización de las actividades que se desarrollan en la ANM, donde se identifican y priorizan los aspectos e impactos mas relevantes </t>
    </r>
  </si>
  <si>
    <r>
      <t xml:space="preserve">Descripción de la Actividad: </t>
    </r>
    <r>
      <rPr>
        <sz val="9"/>
        <color indexed="8"/>
        <rFont val="Arial Narrow"/>
        <family val="2"/>
      </rPr>
      <t>se realiza la descripción general de las acciones o tareas específicas que se desarrollan por cada actividad</t>
    </r>
    <r>
      <rPr>
        <b/>
        <sz val="9"/>
        <color rgb="FF000000"/>
        <rFont val="Arial Narrow"/>
        <family val="2"/>
      </rPr>
      <t xml:space="preserve"> (estas actividades se sintetizan de las actividades descritas en los mapas de riesgos de gestión y corrupción por cada proceso)</t>
    </r>
  </si>
  <si>
    <r>
      <t>Producto/Servicio:</t>
    </r>
    <r>
      <rPr>
        <sz val="9"/>
        <color indexed="8"/>
        <rFont val="Arial Narrow"/>
        <family val="2"/>
      </rPr>
      <t xml:space="preserve"> es la materialización o resultado de las actividades  de acuerdo a los objetivos o metas establecidos</t>
    </r>
  </si>
  <si>
    <r>
      <rPr>
        <b/>
        <sz val="9"/>
        <color indexed="8"/>
        <rFont val="Arial Narrow"/>
        <family val="2"/>
      </rPr>
      <t>Tipo de sede:</t>
    </r>
    <r>
      <rPr>
        <sz val="9"/>
        <color indexed="8"/>
        <rFont val="Arial Narrow"/>
        <family val="2"/>
      </rPr>
      <t xml:space="preserve"> se debe escoger el tipo de sede en la cual se identifica  el aspecto e impacto ambiental.</t>
    </r>
  </si>
  <si>
    <r>
      <rPr>
        <b/>
        <sz val="9"/>
        <color indexed="8"/>
        <rFont val="Arial Narrow"/>
        <family val="2"/>
      </rPr>
      <t>Sede:</t>
    </r>
    <r>
      <rPr>
        <sz val="9"/>
        <color indexed="8"/>
        <rFont val="Arial Narrow"/>
        <family val="2"/>
      </rPr>
      <t xml:space="preserve"> se debe escoger la sede en la cual se identifiica  el aspecto e impacto ambiental.</t>
    </r>
  </si>
  <si>
    <r>
      <rPr>
        <b/>
        <sz val="9"/>
        <color indexed="8"/>
        <rFont val="Arial Narrow"/>
        <family val="2"/>
      </rPr>
      <t xml:space="preserve">Condiciones de operación: </t>
    </r>
    <r>
      <rPr>
        <sz val="9"/>
        <color indexed="8"/>
        <rFont val="Arial Narrow"/>
        <family val="2"/>
      </rPr>
      <t>se debe escoger de la lista desplegable si el aspecto e impacto ambiental identificado se desarrolla bajo condiciones normales, anormales o de emergencia.</t>
    </r>
  </si>
  <si>
    <r>
      <rPr>
        <b/>
        <sz val="9"/>
        <color indexed="8"/>
        <rFont val="Arial Narrow"/>
        <family val="2"/>
      </rPr>
      <t>Descripción de la condición:</t>
    </r>
    <r>
      <rPr>
        <sz val="9"/>
        <color indexed="8"/>
        <rFont val="Arial Narrow"/>
        <family val="2"/>
      </rPr>
      <t xml:space="preserve"> si el proceso se desarrolla bajo condiciones anormales de operación o situaciones de emergencia se debe describir la condición bajo la cual se realizará la identificación y valoración  del aspecto e impacto ambiental.</t>
    </r>
  </si>
  <si>
    <t>Sección identificación del aspecto e impacto ambiental:</t>
  </si>
  <si>
    <r>
      <rPr>
        <b/>
        <sz val="9"/>
        <color indexed="8"/>
        <rFont val="Arial Narrow"/>
        <family val="2"/>
      </rPr>
      <t>Aspecto ambiental:</t>
    </r>
    <r>
      <rPr>
        <sz val="9"/>
        <color indexed="8"/>
        <rFont val="Arial Narrow"/>
        <family val="2"/>
      </rPr>
      <t xml:space="preserve"> se debe seleccionar de la lista desplegable el aspecto ambiental que se genera de la interacción de la actividad con el medio ambiente.</t>
    </r>
  </si>
  <si>
    <r>
      <rPr>
        <b/>
        <sz val="9"/>
        <color indexed="8"/>
        <rFont val="Arial Narrow"/>
        <family val="2"/>
      </rPr>
      <t>Impacto ambiental:</t>
    </r>
    <r>
      <rPr>
        <sz val="9"/>
        <color indexed="8"/>
        <rFont val="Arial Narrow"/>
        <family val="2"/>
      </rPr>
      <t xml:space="preserve"> se debe seleciconar el impacto ambiental que se genera del aspecto ambiental que se ha identificado.</t>
    </r>
  </si>
  <si>
    <r>
      <rPr>
        <b/>
        <sz val="9"/>
        <color indexed="8"/>
        <rFont val="Arial Narrow"/>
        <family val="2"/>
      </rPr>
      <t>Tipo de impacto: s</t>
    </r>
    <r>
      <rPr>
        <sz val="9"/>
        <color indexed="8"/>
        <rFont val="Arial Narrow"/>
        <family val="2"/>
      </rPr>
      <t>e debe establecer si el impacto que se genera es negativo o positivo sobre el medio ambiente.</t>
    </r>
  </si>
  <si>
    <r>
      <rPr>
        <b/>
        <sz val="9"/>
        <color indexed="8"/>
        <rFont val="Arial Narrow"/>
        <family val="2"/>
      </rPr>
      <t>Componente Ambiental:</t>
    </r>
    <r>
      <rPr>
        <sz val="9"/>
        <color indexed="8"/>
        <rFont val="Arial Narrow"/>
        <family val="2"/>
      </rPr>
      <t xml:space="preserve"> se debe seleccionar de la lista desplegable el principal recurso natural que interactua o interviene en la actividad</t>
    </r>
  </si>
  <si>
    <t>Sección valoración del aspecto e impacto ambiental A&amp;I (inicial o secuencial):</t>
  </si>
  <si>
    <r>
      <rPr>
        <b/>
        <sz val="9"/>
        <color indexed="8"/>
        <rFont val="Arial Narrow"/>
        <family val="2"/>
      </rPr>
      <t>Fecha de valoración:</t>
    </r>
    <r>
      <rPr>
        <sz val="9"/>
        <color indexed="8"/>
        <rFont val="Arial Narrow"/>
        <family val="2"/>
      </rPr>
      <t xml:space="preserve"> se debe escribir la fecha en la que se realiza la valoración inicial del aspecto e impacto ambiental.</t>
    </r>
  </si>
  <si>
    <r>
      <rPr>
        <b/>
        <sz val="9"/>
        <color indexed="8"/>
        <rFont val="Arial Narrow"/>
        <family val="2"/>
      </rPr>
      <t>Probabilidad:</t>
    </r>
    <r>
      <rPr>
        <sz val="9"/>
        <color indexed="8"/>
        <rFont val="Arial Narrow"/>
        <family val="2"/>
      </rPr>
      <t xml:space="preserve"> se debe escoger la probabilidad en una escala de 1 (improbable) - 3 (probable) - 5 (certero) en la cual se puede presentar el aspecto e impacto ambiental, siempre respondiendo a la siguiente pregunta ¿Qué tan probable es que el impacto y por ende el aspecto ambiental genere efectos sobre el medio ambiente?</t>
    </r>
  </si>
  <si>
    <r>
      <rPr>
        <b/>
        <sz val="9"/>
        <color indexed="8"/>
        <rFont val="Arial Narrow"/>
        <family val="2"/>
      </rPr>
      <t xml:space="preserve">Consecuencia: </t>
    </r>
    <r>
      <rPr>
        <sz val="9"/>
        <color indexed="8"/>
        <rFont val="Arial Narrow"/>
        <family val="2"/>
      </rPr>
      <t>se debe escoger la consecuencia en una escala de 1 (bajo) - 3 (medio) - 5 (alto) en la cual el aspecto e impacto ambiental puede generar algun efecto, siempre respondiendo a la siguiente pregunta ¿Qué tan significativo puede ser el efecto que puede generar el impacto y por ende el aspecto ambiental sobre el medio ambiente?</t>
    </r>
  </si>
  <si>
    <r>
      <t xml:space="preserve">Valoración inicial:  </t>
    </r>
    <r>
      <rPr>
        <sz val="9"/>
        <color indexed="8"/>
        <rFont val="Arial Narrow"/>
        <family val="2"/>
      </rPr>
      <t>el valor será calculado automaticamente por el calculo que se realiza entre  la probabilidad y la consecuencia. Podrá obtener los valores de alto, moderado o bajo.</t>
    </r>
  </si>
  <si>
    <r>
      <rPr>
        <b/>
        <sz val="9"/>
        <color indexed="8"/>
        <rFont val="Arial Narrow"/>
        <family val="2"/>
      </rPr>
      <t>Valor probabilidad, Valor consecuencial, Valor valoración inicial (año):</t>
    </r>
    <r>
      <rPr>
        <sz val="9"/>
        <color indexed="8"/>
        <rFont val="Arial Narrow"/>
        <family val="2"/>
      </rPr>
      <t xml:space="preserve">  los valores seran calculados automaticamente de acuerdo a los criterios cualitativos que se escogan en la probabilidad, consecuencia y valoración inicial. Los resultados seran cuantitativos de acuerdo a los criterios de valoración definidos en la tabla de "Valoración Significancia y Susceptibilidad Aspectos e impactos ambientales" detallados en el procedimiento EST1-P-005-I-001_V3 INSTRUCTIVO ASPECTOS E IMPACTOS AMBIENTALES</t>
    </r>
  </si>
  <si>
    <r>
      <rPr>
        <b/>
        <sz val="9"/>
        <color indexed="8"/>
        <rFont val="Arial Narrow"/>
        <family val="2"/>
      </rPr>
      <t>Significancia del A&amp;I:</t>
    </r>
    <r>
      <rPr>
        <sz val="9"/>
        <color indexed="8"/>
        <rFont val="Arial Narrow"/>
        <family val="2"/>
      </rPr>
      <t xml:space="preserve"> el valor será calculado atomaticamente en el cual se establecerá si el aspecto e impacto ambiental valorado es tolerable, protencialmente no tolerable o no tolerable.</t>
    </r>
  </si>
  <si>
    <r>
      <rPr>
        <b/>
        <sz val="9"/>
        <color indexed="8"/>
        <rFont val="Arial Narrow"/>
        <family val="2"/>
      </rPr>
      <t xml:space="preserve">Control ambiental: </t>
    </r>
    <r>
      <rPr>
        <sz val="9"/>
        <color indexed="8"/>
        <rFont val="Arial Narrow"/>
        <family val="2"/>
      </rPr>
      <t>el valor será calculado automaticamente de acuerdo a los resutlados de la significancia del aspecto e impacto ambiental. Sólo requerirá control ambiental, los aspectos e impactos ambientales no tolerables.</t>
    </r>
  </si>
  <si>
    <r>
      <rPr>
        <b/>
        <sz val="9"/>
        <color indexed="8"/>
        <rFont val="Arial Narrow"/>
        <family val="2"/>
      </rPr>
      <t>Descripción de la valoración inicial y el control del aspecto e impacto ambiental:</t>
    </r>
    <r>
      <rPr>
        <sz val="9"/>
        <color indexed="8"/>
        <rFont val="Arial Narrow"/>
        <family val="2"/>
      </rPr>
      <t xml:space="preserve"> se debe describir la razón por la cual se realizó la valoración del aspecto e impacto ambiental o los ajustes que se realicen sobre esta.</t>
    </r>
  </si>
  <si>
    <t>Sección desempeño ambiental año (número de año):</t>
  </si>
  <si>
    <r>
      <rPr>
        <b/>
        <sz val="9"/>
        <color indexed="8"/>
        <rFont val="Arial Narrow"/>
        <family val="2"/>
      </rPr>
      <t>Unidad de medición:</t>
    </r>
    <r>
      <rPr>
        <sz val="9"/>
        <color indexed="8"/>
        <rFont val="Arial Narrow"/>
        <family val="2"/>
      </rPr>
      <t xml:space="preserve"> si el aspecto e impacto ambiental se encuentra bajo control, se debió haber establecido una unidad de medición bajo la cual se llevará su control. En este espacio se debe poner dicha unidad de medición.</t>
    </r>
  </si>
  <si>
    <r>
      <rPr>
        <b/>
        <sz val="9"/>
        <color indexed="8"/>
        <rFont val="Arial Narrow"/>
        <family val="2"/>
      </rPr>
      <t>Desempeño ambiental (del año anterior):</t>
    </r>
    <r>
      <rPr>
        <sz val="9"/>
        <color indexed="8"/>
        <rFont val="Arial Narrow"/>
        <family val="2"/>
      </rPr>
      <t xml:space="preserve"> si el aspecto e impacto ambiental se encuentra bajo control, se debe tener un control sobre su desempeño ambiental para lo cual tendrá que ponerse en esta casilla el valor del desempeño del año anterior.</t>
    </r>
  </si>
  <si>
    <r>
      <rPr>
        <b/>
        <sz val="9"/>
        <color indexed="8"/>
        <rFont val="Arial Narrow"/>
        <family val="2"/>
      </rPr>
      <t xml:space="preserve">Meta porcentual (del año anterior): </t>
    </r>
    <r>
      <rPr>
        <sz val="9"/>
        <color indexed="8"/>
        <rFont val="Arial Narrow"/>
        <family val="2"/>
      </rPr>
      <t>si el aspecto e impacto ambiental se encuentra bajo control, se debe poner el valor de la meta establecida para el año anterior.</t>
    </r>
  </si>
  <si>
    <r>
      <rPr>
        <b/>
        <sz val="9"/>
        <color indexed="8"/>
        <rFont val="Arial Narrow"/>
        <family val="2"/>
      </rPr>
      <t>Meta unitaria:</t>
    </r>
    <r>
      <rPr>
        <sz val="9"/>
        <color indexed="8"/>
        <rFont val="Arial Narrow"/>
        <family val="2"/>
      </rPr>
      <t xml:space="preserve"> el sistema calculará automaticamente el valor de la meta unitaria de acuerdo al valor del desempeño ambiental del año anterior y la meta establecida para el año anterior.</t>
    </r>
  </si>
  <si>
    <r>
      <rPr>
        <b/>
        <sz val="9"/>
        <color indexed="8"/>
        <rFont val="Arial Narrow"/>
        <family val="2"/>
      </rPr>
      <t xml:space="preserve">Desempeño: </t>
    </r>
    <r>
      <rPr>
        <sz val="9"/>
        <color indexed="8"/>
        <rFont val="Arial Narrow"/>
        <family val="2"/>
      </rPr>
      <t>se debe poner el valor del desempeño del periodo sobre el cual se requiere hacer el cálculo.</t>
    </r>
  </si>
  <si>
    <r>
      <rPr>
        <b/>
        <sz val="9"/>
        <color indexed="8"/>
        <rFont val="Arial Narrow"/>
        <family val="2"/>
      </rPr>
      <t xml:space="preserve">Desviación de la meta: </t>
    </r>
    <r>
      <rPr>
        <sz val="9"/>
        <color indexed="8"/>
        <rFont val="Arial Narrow"/>
        <family val="2"/>
      </rPr>
      <t>el sistema calculará automáticamente el valor positivo (superavit - sobrecumplimiento) o negativo (déficit - incumplimiento) de la meta establecida para la vigencia sobre la cual se requiere realizar la medición y por ende el control ambiental.</t>
    </r>
  </si>
  <si>
    <t>HOJA TD-A&amp;I</t>
  </si>
  <si>
    <t>En esta hoja se podrán generar informes sobre los aspectos e impactos ambientales bajo el modelo por procesos de la Entidad con la herramienta de tablas dinamicas de Microsoft Excel.</t>
  </si>
  <si>
    <t>La hoja tiene predeterminados filtros y demás información que facilita la generación de reportes, no obstante, cada usuario de acuerdo a su necesidad podrá modificar la información para la lectura que requiera.</t>
  </si>
  <si>
    <t>HOJA GD-GENERAL</t>
  </si>
  <si>
    <t>En esta hoja se podrán gráficar los informes sobre los aspectos e impactos ambientales bajo el modelo por procesos de la Entidad, de acuerdo con la información que se filtre en la hoja TD-A&amp;I</t>
  </si>
  <si>
    <t>PLANEACION ESTRATÉGICA</t>
  </si>
  <si>
    <t>CÓDIGO: EST1-P-005-F-009</t>
  </si>
  <si>
    <t>FORMATO</t>
  </si>
  <si>
    <t>VERSIÓN: 2</t>
  </si>
  <si>
    <t>FECHA DE VIGENCIA: 07/sept./2022</t>
  </si>
  <si>
    <t xml:space="preserve">Fecha de registro: </t>
  </si>
  <si>
    <t>Identificación de Procesos, Actividades, Productos y Servicios</t>
  </si>
  <si>
    <t>Identificación del aspecto e impacto ambiental</t>
  </si>
  <si>
    <t>Valoración inicial del aspecto e impacto ambiental A&amp;I - Año 2022</t>
  </si>
  <si>
    <t>Fecha de Valoración inicial: 27 Julio 2022</t>
  </si>
  <si>
    <t>Macroprocesos</t>
  </si>
  <si>
    <t>Procesos</t>
  </si>
  <si>
    <t>Actividades</t>
  </si>
  <si>
    <t>Descripción de la Actividad</t>
  </si>
  <si>
    <t>Producto/Servicio</t>
  </si>
  <si>
    <t>Tipo de sede</t>
  </si>
  <si>
    <t>Sede</t>
  </si>
  <si>
    <t>Descripción de condición</t>
  </si>
  <si>
    <t>Aspecto ambiental</t>
  </si>
  <si>
    <t>Impacto ambiental</t>
  </si>
  <si>
    <t>Componente ambiental</t>
  </si>
  <si>
    <t>Valoración inicial</t>
  </si>
  <si>
    <t>Valor valoración inicial 2022</t>
  </si>
  <si>
    <t>Significancia del A&amp;I inicial</t>
  </si>
  <si>
    <t>Control ambiental inicial</t>
  </si>
  <si>
    <t>Descripción de la valoración inicial y el control del aspecto e impacto ambiental 2022</t>
  </si>
  <si>
    <t>Unidad de medición</t>
  </si>
  <si>
    <t>Desempeño ambiental 2021</t>
  </si>
  <si>
    <t>Meta porcentual 2022</t>
  </si>
  <si>
    <t>Meta unitaria 2022</t>
  </si>
  <si>
    <t>Desempeño ambiental 2022</t>
  </si>
  <si>
    <t>Desviación meta 2022</t>
  </si>
  <si>
    <t>Estratégicos
Misionales
Apoyo
Evaluación</t>
  </si>
  <si>
    <t>Planeación Estratégica
Gestión Integral para el Seguimiento y control a los Títulos Mineros
Atención Integral y servicios a Grupos de Interés
Adquisición de Bienes y Servicios
Administración de Bienes y Servicios
Administración de Tecnologías e Información
Gestión del Talento Humano
Gestión Documental
Evaluación, Control y Mejora</t>
  </si>
  <si>
    <t>Administrativas</t>
  </si>
  <si>
    <t>Formulación y elaboración de documentos de planeación, técnicos, legales y financieros (presupuesto,cronogramas, planes, informes, inventarios, proyectos, estructuración de documentos para contratación, etc)
Seguimiento y supervisión de contratos (proveedores y contratistas)
Definición de políticas y lineamientos para la Gestión
Auditorías de Gestión y SIG
Capacitación, asesoría, relacionamiento y formación
Reportes de seguimiento (Indicadores, trámites, proyectos de inversión, informes de Ley, Rendición de cuentas, etc)
Talento Humano (Evaluaciónes de desempeño, manuales de funciones, nómina, SG-SST, etc)
Actualización y manejo de documentos (Gestión Documental y SIG)
Gestión Financiera (registros contables, facturación y recaudo de cuentas, pagos, etc)
Normograma y representación Legal</t>
  </si>
  <si>
    <t>Manuales, procedimientos, instructivos, Actos administrativos,
Conceptos e informes técnicos, Contratos, corrrespondencia, planes de mejora, Generación de ingresos por canon superficiario</t>
  </si>
  <si>
    <t>Emergencia sanitaria por pandemia COVID-19</t>
  </si>
  <si>
    <t>Los residuos aprovechables que se generan en el PAR Manizales  a la fecha no tienen control, a pesar de que existe código de clasificación de colores, se identifica inadecuada clasificación.</t>
  </si>
  <si>
    <t xml:space="preserve">En el PAR Manizales por las condiciones actuales de funcionamiento se identifica que el consumo de papel no es elevado, la mayoria de las actividades que se realizan en el PAR se realizan digital o virtualmente. 
En el PAR Manizales la cantidad de elementos de oficina  por las condiciones actuales de funcionamiento, el consumo de estos elementos en mínimo. 
En el PAR Manizales se cuenta con una cantidad considerable de equipos de computo, no obstante, estos no son de alta rotación y cambio. </t>
  </si>
  <si>
    <t xml:space="preserve">En el PAR Manizales todo el recurso humano se encuentra vinculado de manera formal de acuerdo con sus actividades laborales. </t>
  </si>
  <si>
    <t>Los residuos aprovechables que se generan en el PAR Manizales  a la fecha no tienen control, a pesar de que existe código de clasificación de colores, se identifica inadecuada clasificación. Asímismo el aprovechamiento de estos residuos no se hace directamente con un Gestor de Reciclaje formal y que certifique la cantidad de residuos generados por la sede para su aprovechamiento.</t>
  </si>
  <si>
    <t>En el PAR MAnizales se identifica que hay elementos de alto consumo energético eléctrico como hornos microondas, nevera, servidores y computadores. A la fecha y por el modelo de funcionamiento del PAR, los computadores permanecen conectados y prendidos las 24 horas del día los 7 días de la semana. Se debe resaltar que en el PAR la mayoria de la iluminación funciona con tecnología LED, no obstante, no se identifican sistemas ahorradores, ni programas de control.</t>
  </si>
  <si>
    <t>Apoyo</t>
  </si>
  <si>
    <t>Admistración de bienes y servicios</t>
  </si>
  <si>
    <t>Servicios generales</t>
  </si>
  <si>
    <t>Limpieza y aseo
Cafetería
Manejo de sustancias químicas
Servicios de vigilancia y seguridad privada</t>
  </si>
  <si>
    <t>Registros</t>
  </si>
  <si>
    <t xml:space="preserve"> Las aguas residuales domésticas que se generan en el PAR Manizales corresponden a las resultantes del uso de baterias sanitarias, actividades de limpieza y densinfección.</t>
  </si>
  <si>
    <t xml:space="preserve"> En el PAR Manizales se identifica que existen fuentes de consumo de agua potable para uso en unidades sanitarias, consumo humano y actividades de limpieza y desinfección. Se identifica que no hay sistemas ahorradores de agua, ni un programa para el uso eficiente del recurso.</t>
  </si>
  <si>
    <t xml:space="preserve">No se definió control ambiental para el aspecto e impacto ambiental en el año 2022 por que la valoración total del aspecto e impacto ambiental para tla sede no representa una significancia de no tolerable. </t>
  </si>
  <si>
    <t>Los residuos orgánicos que se generan en el PAR Manizales no tienen control, a pesar de que existe código de clasificación de colores, se identifica inadecuada clasificación.</t>
  </si>
  <si>
    <t xml:space="preserve">No se definió control ambiental para el aspecto e impacto ambiental en la vigencia 2022 por que la valoración total del aspecto e impacto ambiental para la sede no representa una significancia de no tolerable. </t>
  </si>
  <si>
    <t xml:space="preserve">Los residuos No aprovechables que se generan en el PAR Manizales  a la fecha no tienen control, a pesar de que existe código de clasificación de colores, se identifica inadecuada clasificación. </t>
  </si>
  <si>
    <t>El aprovechamiento de estos residuos no se hace directamente con un Gestor de Reciclaje formal y que certifique la cantidad de residuos generados por la sede para su aprovechamiento. Se debe realizar plan de acción con el fin de tener un acercamiento con los Gestores autorizados del municipio para tener una Gestión Ambiental en optimas condiciones.</t>
  </si>
  <si>
    <t>En el PAR MAnizales se identifica que hay elementos de alto consumo energético eléctrico como hornos microondas, nevera, brilladora. Se debe resaltar que en el PAR la mayoria de la iluminación funciona con tecnología LED, no obstante, no se identifican sistemas ahorradores, ni programas de control.</t>
  </si>
  <si>
    <t>Se identificaron insumos de aseo que por sus componentes químicos pueden generar contaminación de olores, como lo detergentes o desinfectantes.</t>
  </si>
  <si>
    <t>Servicios generales para el desarrollo de sus actividades cuenan con elementos como brilladoras que pueden generar contaminación de ruido, pero su consecuencia es baja ya que la utilización de esta es mínima.</t>
  </si>
  <si>
    <t>Mantenimiento</t>
  </si>
  <si>
    <t>Infraestructura (adecuaciones físicas)
Manejo de insumos y equipos
Prestación de servicios tecnológicos
Instalación de redes eléctricas
Saneamiento ambiental y limpieza técnica (Lavado de tanques y control de plagas)
Vehículos
Instalación de elementos de publicidad exterior visual</t>
  </si>
  <si>
    <t>Registros e informes</t>
  </si>
  <si>
    <t>En la sede PAR Manizales cuenta con equipos que contienen susancias que pueden ocacionar contaminación por Gases Efecto Invernadero (GEI) como son los aparatos electrícos y electrónicos, el no adecuado mantenimento de los aires acondicinados.</t>
  </si>
  <si>
    <t>En la sede PAR Manizales cuenta con equipos que contienen susancias que pueden ocacionar contaminación porsustancias tóxicas que existen en los absorbedores, que son equipos utilizados en las actividades de fiscalización.</t>
  </si>
  <si>
    <t>Se identificaron que pueden existir sustancias para la limpieza y manteniemiento de los equips o infraestructura que por sus componentes químicos pueden generar contaminación de olores, como lo detergentes, pinturas, desinfectantes y otro insumos.</t>
  </si>
  <si>
    <t>En la sede PAR Manzales existen aparatos eléctricos y electrónicos que emiten sonidos que son tolerables para las condiciones de los trabajdores</t>
  </si>
  <si>
    <t>Las aguas residuales domésticas que se generan en el PAR Cúcuta corresponden a las resultantes del uso de baterias sanitarias, actividades de limpieza y densinfección.</t>
  </si>
  <si>
    <t>En el PAR Manizales se identifican diferente elementos que son de uso de servicios adiminsitrativos y de la Oficina de Tecnología como lo son, las luminarias y toner los cuales no se hace manejo adecuado al alamcenamiento, transporte y disposición de estos residuos catalogado peligrosos por sus componente químicos</t>
  </si>
  <si>
    <t>En el PAR MAnizales se identifica aviso en fachada que identifica la sede de la ANM</t>
  </si>
  <si>
    <t>En el PAR MAnizales se identifica que hay elementos de alto consumo energético eléctrico como equipos de cómputo, impresoras, aires acondicionados, servidores. Se debe resaltar que en el PAR la mayoria de la iluminación funciona con tecnología LED, no obstante, no se identifican sistemas ahorradores, ni programas de control.</t>
  </si>
  <si>
    <t>Estratégico
Misional</t>
  </si>
  <si>
    <t>Gestión Integral de las Comunicaciones y Relacionamiento
Atención Integral y servicios a Grupos de Interés</t>
  </si>
  <si>
    <t>Servicio al cliente</t>
  </si>
  <si>
    <t>Relacionamiento con el usuario externo
Atención y respuesta de PQRS
Notificaciones
Encuestas de satisfacción</t>
  </si>
  <si>
    <t>Actos Administrativos notificados
Registro en ANNA Minería
Recurso de reposición / comunicación de entrada 
Constancia de ejecutoria
Comunicaciones de salida internas y externas
Estudio de percepción en la satisfacción de usuarios mineros</t>
  </si>
  <si>
    <t>Gestión Integral para el Seguimiento y control a los Títulos Mineros</t>
  </si>
  <si>
    <t>Traslados o comisiones</t>
  </si>
  <si>
    <t>Visitas de fiscalización</t>
  </si>
  <si>
    <t xml:space="preserve">Asistencias y conceptos técnicos  </t>
  </si>
  <si>
    <t>En el PAR Manizales se realizan traslados para visitas de fiscalización por lo cual el tipo de trasporte aéreo, terrestre o fluvial emite contaminación a la atmósfera</t>
  </si>
  <si>
    <t>En la sede PAR Manizales realizan traslados y comisiones para atender las visitas de fiscalización, lo cual deben transportarse por vía terrestre o aérea donde estos vehículos que prestan el servicio ocasionan contaminación por emisiones GEI</t>
  </si>
  <si>
    <t xml:space="preserve">En la sede PAR Manizales cuenta con vehículos terréstre que pueden ocasionar o generar ruidos que afecten la salud de los trabajadores. No se definió control ambiental para la valoración total del aspecto e impacto ambiental para toda la Entidad no representa una significancia de no tolerable. </t>
  </si>
  <si>
    <t xml:space="preserve">No se definió control ambiental para la valoración total del aspecto e impacto ambiental para toda la Entidad no representa una significancia de no tolerable. </t>
  </si>
  <si>
    <t>En la sede PAR Manzales existen vehículos que tienen diferentes partes que por su uso generan residuos peligrosos como aceites, combustibles, llantas. La sede no cuenta con vehículos propios pero se debe controlar los vehículos tercerizados para que cumpla con la gestión de estos residuos.</t>
  </si>
  <si>
    <t xml:space="preserve">                             TABLA DINÁMICA ASPECTOS E IMPACTOS AMBIENTALES</t>
  </si>
  <si>
    <t>(Todas)</t>
  </si>
  <si>
    <t>Promedio de Valor valoración inicial 2022</t>
  </si>
  <si>
    <t>Total general</t>
  </si>
  <si>
    <t>Admistración de bienes y servicios
Administración de tecnologías e información
Gestiòn Documental</t>
  </si>
  <si>
    <t>Misionales</t>
  </si>
  <si>
    <t>Desempeño ambiental año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</si>
</sst>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mm/yyyy;@"/>
  </numFmts>
  <fonts count="24" x14ac:knownFonts="1">
    <font>
      <sz val="11"/>
      <color theme="1"/>
      <name val="Calibri"/>
      <family val="2"/>
      <scheme val="minor"/>
    </font>
    <font>
      <sz val="9"/>
      <color indexed="8"/>
      <name val="Arial Narrow"/>
      <family val="2"/>
    </font>
    <font>
      <b/>
      <sz val="9"/>
      <color indexed="8"/>
      <name val="Arial Narrow"/>
      <family val="2"/>
    </font>
    <font>
      <sz val="9"/>
      <color theme="1"/>
      <name val="Arial Narrow"/>
      <family val="2"/>
    </font>
    <font>
      <b/>
      <sz val="10"/>
      <color theme="1"/>
      <name val="Arial Narrow"/>
      <family val="2"/>
    </font>
    <font>
      <b/>
      <sz val="14"/>
      <color theme="1"/>
      <name val="Arial Narrow"/>
      <family val="2"/>
    </font>
    <font>
      <sz val="11"/>
      <color theme="1"/>
      <name val="Arial Narrow"/>
      <family val="2"/>
    </font>
    <font>
      <b/>
      <sz val="11"/>
      <color theme="1"/>
      <name val="Arial Narrow"/>
      <family val="2"/>
    </font>
    <font>
      <b/>
      <sz val="11"/>
      <color theme="0"/>
      <name val="Calibri"/>
      <family val="2"/>
      <scheme val="minor"/>
    </font>
    <font>
      <sz val="9"/>
      <color rgb="FF000000"/>
      <name val="Arial Narrow"/>
      <family val="2"/>
    </font>
    <font>
      <sz val="14"/>
      <color theme="1"/>
      <name val="Arial Narrow"/>
      <family val="2"/>
    </font>
    <font>
      <b/>
      <sz val="10"/>
      <color theme="0"/>
      <name val="Arial Narrow"/>
      <family val="2"/>
    </font>
    <font>
      <sz val="10"/>
      <color theme="1"/>
      <name val="Arial Narrow"/>
      <family val="2"/>
    </font>
    <font>
      <sz val="10"/>
      <color rgb="FF000000"/>
      <name val="Arial Narrow"/>
      <family val="2"/>
    </font>
    <font>
      <b/>
      <sz val="12"/>
      <color rgb="FFFFFFFF"/>
      <name val="Arial Narrow"/>
      <family val="2"/>
    </font>
    <font>
      <b/>
      <sz val="9"/>
      <color rgb="FF000000"/>
      <name val="Arial Narrow"/>
      <family val="2"/>
    </font>
    <font>
      <b/>
      <sz val="9"/>
      <color indexed="81"/>
      <name val="Tahoma"/>
      <family val="2"/>
    </font>
    <font>
      <sz val="12"/>
      <color theme="1"/>
      <name val="Arial Narrow"/>
      <family val="2"/>
    </font>
    <font>
      <u/>
      <sz val="11"/>
      <color theme="10"/>
      <name val="Calibri"/>
      <family val="2"/>
      <scheme val="minor"/>
    </font>
    <font>
      <b/>
      <u/>
      <sz val="10"/>
      <name val="Arial Narrow"/>
      <family val="2"/>
    </font>
    <font>
      <b/>
      <u/>
      <sz val="12"/>
      <name val="Arial Narrow"/>
      <family val="2"/>
    </font>
    <font>
      <sz val="9"/>
      <name val="Arial Narrow"/>
      <family val="2"/>
    </font>
    <font>
      <b/>
      <sz val="10"/>
      <color rgb="FF000000"/>
      <name val="Arial Narrow"/>
      <family val="2"/>
    </font>
    <font>
      <sz val="14"/>
      <color theme="1"/>
      <name val="Arial Narrow"/>
    </font>
  </fonts>
  <fills count="9">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006850"/>
        <bgColor indexed="64"/>
      </patternFill>
    </fill>
    <fill>
      <patternFill patternType="solid">
        <fgColor rgb="FFFFFFFF"/>
        <bgColor rgb="FF000000"/>
      </patternFill>
    </fill>
    <fill>
      <patternFill patternType="solid">
        <fgColor rgb="FF006850"/>
        <bgColor rgb="FF000000"/>
      </patternFill>
    </fill>
    <fill>
      <patternFill patternType="solid">
        <fgColor theme="9" tint="0.59999389629810485"/>
        <bgColor indexed="64"/>
      </patternFill>
    </fill>
  </fills>
  <borders count="67">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uble">
        <color indexed="64"/>
      </right>
      <top/>
      <bottom style="dotted">
        <color indexed="64"/>
      </bottom>
      <diagonal/>
    </border>
    <border>
      <left style="dotted">
        <color indexed="64"/>
      </left>
      <right style="double">
        <color indexed="64"/>
      </right>
      <top style="dotted">
        <color indexed="64"/>
      </top>
      <bottom style="dotted">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uble">
        <color indexed="64"/>
      </right>
      <top style="medium">
        <color indexed="64"/>
      </top>
      <bottom/>
      <diagonal/>
    </border>
    <border>
      <left style="dotted">
        <color indexed="64"/>
      </left>
      <right style="double">
        <color indexed="64"/>
      </right>
      <top/>
      <bottom/>
      <diagonal/>
    </border>
    <border>
      <left style="medium">
        <color rgb="FF069169"/>
      </left>
      <right/>
      <top style="medium">
        <color rgb="FF069169"/>
      </top>
      <bottom style="medium">
        <color rgb="FF069169"/>
      </bottom>
      <diagonal/>
    </border>
    <border>
      <left/>
      <right/>
      <top style="medium">
        <color rgb="FF069169"/>
      </top>
      <bottom style="medium">
        <color rgb="FF069169"/>
      </bottom>
      <diagonal/>
    </border>
    <border>
      <left/>
      <right style="medium">
        <color rgb="FF069169"/>
      </right>
      <top style="medium">
        <color rgb="FF069169"/>
      </top>
      <bottom style="medium">
        <color rgb="FF069169"/>
      </bottom>
      <diagonal/>
    </border>
    <border>
      <left style="medium">
        <color rgb="FF069169"/>
      </left>
      <right/>
      <top/>
      <bottom/>
      <diagonal/>
    </border>
    <border>
      <left/>
      <right style="medium">
        <color rgb="FF069169"/>
      </right>
      <top/>
      <bottom/>
      <diagonal/>
    </border>
    <border>
      <left style="medium">
        <color rgb="FF069169"/>
      </left>
      <right style="medium">
        <color rgb="FF069169"/>
      </right>
      <top style="medium">
        <color rgb="FF069169"/>
      </top>
      <bottom style="medium">
        <color rgb="FF069169"/>
      </bottom>
      <diagonal/>
    </border>
    <border>
      <left style="medium">
        <color rgb="FF069169"/>
      </left>
      <right style="thin">
        <color rgb="FF069169"/>
      </right>
      <top style="medium">
        <color rgb="FF069169"/>
      </top>
      <bottom style="medium">
        <color rgb="FF069169"/>
      </bottom>
      <diagonal/>
    </border>
    <border>
      <left style="thin">
        <color rgb="FF069169"/>
      </left>
      <right style="thin">
        <color rgb="FF069169"/>
      </right>
      <top style="medium">
        <color rgb="FF069169"/>
      </top>
      <bottom style="medium">
        <color rgb="FF069169"/>
      </bottom>
      <diagonal/>
    </border>
    <border>
      <left style="thin">
        <color rgb="FF069169"/>
      </left>
      <right style="medium">
        <color rgb="FF069169"/>
      </right>
      <top style="medium">
        <color rgb="FF069169"/>
      </top>
      <bottom style="medium">
        <color rgb="FF069169"/>
      </bottom>
      <diagonal/>
    </border>
    <border>
      <left style="medium">
        <color rgb="FF069169"/>
      </left>
      <right style="medium">
        <color rgb="FF069169"/>
      </right>
      <top/>
      <bottom style="thin">
        <color rgb="FF069169"/>
      </bottom>
      <diagonal/>
    </border>
    <border>
      <left style="medium">
        <color rgb="FF069169"/>
      </left>
      <right style="medium">
        <color rgb="FF069169"/>
      </right>
      <top style="thin">
        <color rgb="FF069169"/>
      </top>
      <bottom style="thin">
        <color rgb="FF069169"/>
      </bottom>
      <diagonal/>
    </border>
    <border>
      <left style="medium">
        <color rgb="FF069169"/>
      </left>
      <right/>
      <top style="medium">
        <color rgb="FF069169"/>
      </top>
      <bottom style="thin">
        <color rgb="FF069169"/>
      </bottom>
      <diagonal/>
    </border>
    <border>
      <left/>
      <right/>
      <top style="medium">
        <color rgb="FF069169"/>
      </top>
      <bottom style="thin">
        <color rgb="FF069169"/>
      </bottom>
      <diagonal/>
    </border>
    <border>
      <left/>
      <right style="medium">
        <color rgb="FF069169"/>
      </right>
      <top style="medium">
        <color rgb="FF069169"/>
      </top>
      <bottom style="thin">
        <color rgb="FF069169"/>
      </bottom>
      <diagonal/>
    </border>
    <border>
      <left style="medium">
        <color rgb="FF069169"/>
      </left>
      <right/>
      <top style="thin">
        <color rgb="FF069169"/>
      </top>
      <bottom style="thin">
        <color rgb="FF069169"/>
      </bottom>
      <diagonal/>
    </border>
    <border>
      <left/>
      <right/>
      <top style="thin">
        <color rgb="FF069169"/>
      </top>
      <bottom style="thin">
        <color rgb="FF069169"/>
      </bottom>
      <diagonal/>
    </border>
    <border>
      <left/>
      <right style="medium">
        <color rgb="FF069169"/>
      </right>
      <top style="thin">
        <color rgb="FF069169"/>
      </top>
      <bottom style="thin">
        <color rgb="FF069169"/>
      </bottom>
      <diagonal/>
    </border>
    <border>
      <left style="medium">
        <color rgb="FF069169"/>
      </left>
      <right style="medium">
        <color rgb="FF069169"/>
      </right>
      <top style="thin">
        <color rgb="FF069169"/>
      </top>
      <bottom style="medium">
        <color rgb="FF069169"/>
      </bottom>
      <diagonal/>
    </border>
    <border>
      <left style="medium">
        <color rgb="FF069169"/>
      </left>
      <right/>
      <top style="thin">
        <color rgb="FF069169"/>
      </top>
      <bottom style="medium">
        <color rgb="FF069169"/>
      </bottom>
      <diagonal/>
    </border>
    <border>
      <left/>
      <right/>
      <top style="thin">
        <color rgb="FF069169"/>
      </top>
      <bottom style="medium">
        <color rgb="FF069169"/>
      </bottom>
      <diagonal/>
    </border>
    <border>
      <left/>
      <right style="medium">
        <color rgb="FF069169"/>
      </right>
      <top style="thin">
        <color rgb="FF069169"/>
      </top>
      <bottom style="medium">
        <color rgb="FF069169"/>
      </bottom>
      <diagonal/>
    </border>
    <border>
      <left style="medium">
        <color rgb="FF069169"/>
      </left>
      <right/>
      <top/>
      <bottom style="medium">
        <color rgb="FF069169"/>
      </bottom>
      <diagonal/>
    </border>
    <border>
      <left/>
      <right/>
      <top/>
      <bottom style="medium">
        <color rgb="FF069169"/>
      </bottom>
      <diagonal/>
    </border>
    <border>
      <left/>
      <right style="medium">
        <color rgb="FF069169"/>
      </right>
      <top/>
      <bottom style="medium">
        <color rgb="FF069169"/>
      </bottom>
      <diagonal/>
    </border>
    <border>
      <left/>
      <right/>
      <top style="thin">
        <color theme="4" tint="0.39997558519241921"/>
      </top>
      <bottom/>
      <diagonal/>
    </border>
    <border>
      <left style="dotted">
        <color indexed="64"/>
      </left>
      <right style="dotted">
        <color indexed="64"/>
      </right>
      <top style="dotted">
        <color indexed="64"/>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double">
        <color indexed="64"/>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double">
        <color indexed="64"/>
      </left>
      <right/>
      <top/>
      <bottom/>
      <diagonal/>
    </border>
    <border>
      <left style="medium">
        <color rgb="FF000000"/>
      </left>
      <right/>
      <top/>
      <bottom/>
      <diagonal/>
    </border>
  </borders>
  <cellStyleXfs count="2">
    <xf numFmtId="0" fontId="0" fillId="0" borderId="0"/>
    <xf numFmtId="0" fontId="18" fillId="0" borderId="0" applyNumberFormat="0" applyFill="0" applyBorder="0" applyAlignment="0" applyProtection="0"/>
  </cellStyleXfs>
  <cellXfs count="178">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8" fillId="3" borderId="20" xfId="0" applyFont="1" applyFill="1" applyBorder="1" applyAlignment="1">
      <alignment horizontal="center" vertical="center" wrapText="1"/>
    </xf>
    <xf numFmtId="0" fontId="0" fillId="4" borderId="20" xfId="0" applyFill="1" applyBorder="1" applyAlignment="1">
      <alignment vertical="center" wrapText="1"/>
    </xf>
    <xf numFmtId="0" fontId="0" fillId="0" borderId="20" xfId="0" applyBorder="1" applyAlignment="1">
      <alignment vertical="center" wrapText="1"/>
    </xf>
    <xf numFmtId="0" fontId="0" fillId="4" borderId="21" xfId="0" applyFill="1" applyBorder="1" applyAlignment="1">
      <alignment vertical="center" wrapText="1"/>
    </xf>
    <xf numFmtId="0" fontId="8" fillId="3" borderId="0" xfId="0" applyFont="1" applyFill="1" applyAlignment="1">
      <alignment horizontal="center" vertical="center" wrapText="1"/>
    </xf>
    <xf numFmtId="0" fontId="9" fillId="4" borderId="0" xfId="0" applyFont="1" applyFill="1" applyAlignment="1">
      <alignment horizontal="left" vertical="center" wrapText="1"/>
    </xf>
    <xf numFmtId="0" fontId="9" fillId="0" borderId="0" xfId="0" applyFont="1" applyAlignment="1">
      <alignment horizontal="left" vertical="center" wrapText="1"/>
    </xf>
    <xf numFmtId="0" fontId="10" fillId="0" borderId="0" xfId="0" applyFont="1" applyAlignment="1">
      <alignment vertical="center" wrapText="1"/>
    </xf>
    <xf numFmtId="0" fontId="13" fillId="6" borderId="0" xfId="0" applyFont="1" applyFill="1"/>
    <xf numFmtId="0" fontId="14" fillId="7" borderId="0" xfId="0" applyFont="1" applyFill="1" applyAlignment="1">
      <alignment horizontal="center" vertical="center"/>
    </xf>
    <xf numFmtId="0" fontId="14" fillId="7" borderId="0" xfId="0" applyFont="1" applyFill="1" applyAlignment="1">
      <alignment horizontal="left" vertical="center"/>
    </xf>
    <xf numFmtId="0" fontId="15" fillId="0" borderId="0" xfId="0" applyFont="1" applyAlignment="1">
      <alignment horizontal="left" vertical="center" wrapText="1"/>
    </xf>
    <xf numFmtId="0" fontId="9" fillId="0" borderId="0" xfId="0" applyFont="1" applyAlignment="1">
      <alignment wrapText="1"/>
    </xf>
    <xf numFmtId="0" fontId="15" fillId="0" borderId="0" xfId="0" applyFont="1" applyAlignment="1">
      <alignment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3" fillId="0" borderId="8" xfId="0" applyFont="1" applyBorder="1" applyAlignment="1">
      <alignment horizontal="center" vertical="center" wrapText="1"/>
    </xf>
    <xf numFmtId="0" fontId="3" fillId="2" borderId="0" xfId="0" applyFont="1" applyFill="1" applyAlignment="1" applyProtection="1">
      <alignment horizontal="left" vertical="center" wrapText="1"/>
      <protection locked="0"/>
    </xf>
    <xf numFmtId="0" fontId="4" fillId="2" borderId="1" xfId="0" applyFont="1" applyFill="1" applyBorder="1" applyAlignment="1" applyProtection="1">
      <alignment horizontal="center" vertical="center" wrapText="1"/>
      <protection locked="0"/>
    </xf>
    <xf numFmtId="15" fontId="12" fillId="2" borderId="2" xfId="0" applyNumberFormat="1" applyFont="1" applyFill="1" applyBorder="1" applyAlignment="1" applyProtection="1">
      <alignment horizontal="center" vertical="center" wrapText="1"/>
      <protection locked="0"/>
    </xf>
    <xf numFmtId="0" fontId="11" fillId="5" borderId="3" xfId="0" applyFont="1" applyFill="1" applyBorder="1" applyAlignment="1" applyProtection="1">
      <alignment horizontal="center" vertical="center" wrapText="1"/>
      <protection locked="0"/>
    </xf>
    <xf numFmtId="0" fontId="11" fillId="5" borderId="6" xfId="0" applyFont="1" applyFill="1" applyBorder="1" applyAlignment="1" applyProtection="1">
      <alignment horizontal="center" vertical="center" wrapText="1"/>
      <protection locked="0"/>
    </xf>
    <xf numFmtId="0" fontId="11" fillId="5" borderId="5" xfId="0" applyFont="1" applyFill="1" applyBorder="1" applyAlignment="1" applyProtection="1">
      <alignment horizontal="center" vertical="center" wrapText="1"/>
      <protection locked="0"/>
    </xf>
    <xf numFmtId="0" fontId="11" fillId="5" borderId="4" xfId="0" applyFont="1" applyFill="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3" fillId="0" borderId="8" xfId="0" applyFont="1" applyBorder="1" applyAlignment="1" applyProtection="1">
      <alignment horizontal="center" vertical="center" wrapText="1"/>
      <protection locked="0"/>
    </xf>
    <xf numFmtId="0" fontId="3" fillId="0" borderId="11"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12" fillId="0" borderId="8"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12" fillId="2" borderId="30" xfId="0" applyFont="1" applyFill="1" applyBorder="1" applyAlignment="1">
      <alignment horizontal="center" vertical="center" wrapText="1"/>
    </xf>
    <xf numFmtId="0" fontId="12" fillId="2" borderId="0" xfId="0" applyFont="1" applyFill="1" applyAlignment="1">
      <alignment vertical="center" wrapText="1"/>
    </xf>
    <xf numFmtId="0" fontId="12" fillId="0" borderId="0" xfId="0" applyFont="1" applyAlignment="1">
      <alignment vertical="center" wrapText="1"/>
    </xf>
    <xf numFmtId="0" fontId="5" fillId="2" borderId="0" xfId="0" applyFont="1" applyFill="1" applyAlignment="1">
      <alignment vertical="center" wrapText="1"/>
    </xf>
    <xf numFmtId="0" fontId="12" fillId="2" borderId="29" xfId="0" applyFont="1" applyFill="1" applyBorder="1" applyAlignment="1">
      <alignment vertical="center" wrapText="1"/>
    </xf>
    <xf numFmtId="0" fontId="12" fillId="2" borderId="30" xfId="0" applyFont="1" applyFill="1" applyBorder="1" applyAlignment="1">
      <alignment vertical="center" wrapText="1"/>
    </xf>
    <xf numFmtId="0" fontId="19" fillId="2" borderId="30" xfId="1" applyFont="1" applyFill="1" applyBorder="1" applyAlignment="1">
      <alignment horizontal="center" vertical="center" wrapText="1"/>
    </xf>
    <xf numFmtId="0" fontId="17" fillId="2" borderId="0" xfId="0" applyFont="1" applyFill="1" applyAlignment="1">
      <alignment vertical="center" wrapText="1"/>
    </xf>
    <xf numFmtId="0" fontId="6" fillId="2" borderId="0" xfId="0" applyFont="1" applyFill="1" applyAlignment="1">
      <alignment vertical="center" wrapText="1"/>
    </xf>
    <xf numFmtId="0" fontId="6" fillId="2" borderId="29" xfId="0" applyFont="1" applyFill="1" applyBorder="1" applyAlignment="1">
      <alignment vertical="center" wrapText="1"/>
    </xf>
    <xf numFmtId="0" fontId="7" fillId="2" borderId="31"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12" fillId="2" borderId="30" xfId="0" applyFont="1" applyFill="1" applyBorder="1" applyAlignment="1">
      <alignment horizontal="left" vertical="center" wrapText="1"/>
    </xf>
    <xf numFmtId="0" fontId="12" fillId="2" borderId="47" xfId="0" applyFont="1" applyFill="1" applyBorder="1" applyAlignment="1">
      <alignment vertical="center" wrapText="1"/>
    </xf>
    <xf numFmtId="0" fontId="12" fillId="2" borderId="48" xfId="0" applyFont="1" applyFill="1" applyBorder="1" applyAlignment="1">
      <alignment vertical="center" wrapText="1"/>
    </xf>
    <xf numFmtId="0" fontId="12" fillId="2" borderId="49" xfId="0" applyFont="1" applyFill="1" applyBorder="1" applyAlignment="1">
      <alignment vertical="center" wrapText="1"/>
    </xf>
    <xf numFmtId="0" fontId="20" fillId="2" borderId="0" xfId="1" applyFont="1" applyFill="1" applyBorder="1" applyAlignment="1">
      <alignment horizontal="center" vertical="center" wrapText="1"/>
    </xf>
    <xf numFmtId="0" fontId="5" fillId="2" borderId="0" xfId="0" applyFont="1" applyFill="1" applyAlignment="1">
      <alignment horizontal="center" vertical="center" wrapText="1"/>
    </xf>
    <xf numFmtId="0" fontId="0" fillId="4" borderId="50" xfId="0" applyFill="1" applyBorder="1" applyAlignment="1">
      <alignment vertical="center" wrapText="1"/>
    </xf>
    <xf numFmtId="0" fontId="12" fillId="0" borderId="7" xfId="0" applyFont="1" applyBorder="1" applyAlignment="1">
      <alignment horizontal="center" vertical="center" wrapText="1"/>
    </xf>
    <xf numFmtId="0" fontId="21" fillId="0" borderId="10" xfId="0" applyFont="1" applyBorder="1" applyAlignment="1" applyProtection="1">
      <alignment horizontal="center" vertical="center" wrapText="1"/>
      <protection locked="0"/>
    </xf>
    <xf numFmtId="0" fontId="21" fillId="0" borderId="7" xfId="0" applyFont="1" applyBorder="1" applyAlignment="1" applyProtection="1">
      <alignment vertical="center" wrapText="1"/>
      <protection locked="0"/>
    </xf>
    <xf numFmtId="0" fontId="9" fillId="0" borderId="12" xfId="0" applyFont="1" applyBorder="1" applyAlignment="1">
      <alignment vertical="center" wrapText="1"/>
    </xf>
    <xf numFmtId="0" fontId="11" fillId="5" borderId="16" xfId="0" applyFont="1" applyFill="1" applyBorder="1" applyAlignment="1" applyProtection="1">
      <alignment horizontal="center" vertical="center" wrapText="1"/>
      <protection locked="0"/>
    </xf>
    <xf numFmtId="0" fontId="11" fillId="5" borderId="15" xfId="0" applyFont="1" applyFill="1" applyBorder="1" applyAlignment="1" applyProtection="1">
      <alignment horizontal="center" vertical="center" wrapText="1"/>
      <protection locked="0"/>
    </xf>
    <xf numFmtId="0" fontId="11" fillId="5" borderId="57" xfId="0" applyFont="1" applyFill="1" applyBorder="1" applyAlignment="1" applyProtection="1">
      <alignment horizontal="center" vertical="center" wrapText="1"/>
      <protection locked="0"/>
    </xf>
    <xf numFmtId="0" fontId="4" fillId="2" borderId="0" xfId="0" applyFont="1" applyFill="1" applyAlignment="1" applyProtection="1">
      <alignment horizontal="left" vertical="center" wrapText="1"/>
      <protection locked="0"/>
    </xf>
    <xf numFmtId="0" fontId="4" fillId="2" borderId="0" xfId="0" applyFont="1" applyFill="1" applyAlignment="1" applyProtection="1">
      <alignment horizontal="center" vertical="center" wrapText="1"/>
      <protection locked="0"/>
    </xf>
    <xf numFmtId="0" fontId="3" fillId="0" borderId="17"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23" fillId="0" borderId="0" xfId="0" pivotButton="1" applyFont="1" applyAlignment="1">
      <alignment horizontal="center" vertical="center"/>
    </xf>
    <xf numFmtId="0" fontId="23" fillId="0" borderId="0" xfId="0" applyFont="1" applyAlignment="1">
      <alignment horizontal="center" vertical="center" wrapText="1"/>
    </xf>
    <xf numFmtId="0" fontId="23" fillId="0" borderId="0" xfId="0" pivotButton="1" applyFont="1" applyAlignment="1">
      <alignment vertical="center"/>
    </xf>
    <xf numFmtId="0" fontId="23" fillId="0" borderId="0" xfId="0" applyFont="1" applyAlignment="1">
      <alignment vertical="center"/>
    </xf>
    <xf numFmtId="1" fontId="23" fillId="0" borderId="0" xfId="0" applyNumberFormat="1" applyFont="1" applyAlignment="1">
      <alignment horizontal="center" vertical="center"/>
    </xf>
    <xf numFmtId="0" fontId="6" fillId="2" borderId="44" xfId="0" applyFont="1" applyFill="1" applyBorder="1" applyAlignment="1">
      <alignment horizontal="left" vertical="center" wrapText="1"/>
    </xf>
    <xf numFmtId="0" fontId="6" fillId="2" borderId="45"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7" fillId="2" borderId="26"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5" fillId="8" borderId="26" xfId="0" applyFont="1" applyFill="1" applyBorder="1" applyAlignment="1">
      <alignment horizontal="center" vertical="center" wrapText="1"/>
    </xf>
    <xf numFmtId="0" fontId="5" fillId="8" borderId="27" xfId="0" applyFont="1" applyFill="1" applyBorder="1" applyAlignment="1">
      <alignment horizontal="center" vertical="center" wrapText="1"/>
    </xf>
    <xf numFmtId="0" fontId="5" fillId="8" borderId="28" xfId="0" applyFont="1" applyFill="1" applyBorder="1" applyAlignment="1">
      <alignment horizontal="center" vertical="center" wrapText="1"/>
    </xf>
    <xf numFmtId="0" fontId="20" fillId="2" borderId="26" xfId="1" applyFont="1" applyFill="1" applyBorder="1" applyAlignment="1">
      <alignment horizontal="center" vertical="center" wrapText="1"/>
    </xf>
    <xf numFmtId="0" fontId="20" fillId="2" borderId="27" xfId="1" applyFont="1" applyFill="1" applyBorder="1" applyAlignment="1">
      <alignment horizontal="center" vertical="center" wrapText="1"/>
    </xf>
    <xf numFmtId="0" fontId="20" fillId="2" borderId="28" xfId="1" applyFont="1" applyFill="1" applyBorder="1" applyAlignment="1">
      <alignment horizontal="center" vertical="center" wrapText="1"/>
    </xf>
    <xf numFmtId="0" fontId="7" fillId="8" borderId="26" xfId="0" applyFont="1" applyFill="1" applyBorder="1" applyAlignment="1">
      <alignment horizontal="center" vertical="center" wrapText="1"/>
    </xf>
    <xf numFmtId="0" fontId="7" fillId="8" borderId="27" xfId="0" applyFont="1" applyFill="1" applyBorder="1" applyAlignment="1">
      <alignment horizontal="center" vertical="center" wrapText="1"/>
    </xf>
    <xf numFmtId="0" fontId="7" fillId="8" borderId="28"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12" fillId="0" borderId="0" xfId="0" applyFont="1" applyAlignment="1">
      <alignment horizontal="center" vertical="center" wrapText="1"/>
    </xf>
    <xf numFmtId="0" fontId="12" fillId="0" borderId="48" xfId="0" applyFont="1" applyBorder="1" applyAlignment="1">
      <alignment horizontal="center" vertical="center" wrapText="1"/>
    </xf>
    <xf numFmtId="0" fontId="12" fillId="2" borderId="32" xfId="0" applyFont="1" applyFill="1" applyBorder="1" applyAlignment="1">
      <alignment horizontal="left" vertical="top" wrapText="1"/>
    </xf>
    <xf numFmtId="0" fontId="12" fillId="2" borderId="27" xfId="0" applyFont="1" applyFill="1" applyBorder="1" applyAlignment="1">
      <alignment horizontal="left" vertical="top" wrapText="1"/>
    </xf>
    <xf numFmtId="0" fontId="12" fillId="2" borderId="34" xfId="0" applyFont="1" applyFill="1" applyBorder="1" applyAlignment="1">
      <alignment horizontal="left" vertical="top" wrapText="1"/>
    </xf>
    <xf numFmtId="0" fontId="4" fillId="8" borderId="32" xfId="0" applyFont="1" applyFill="1" applyBorder="1" applyAlignment="1">
      <alignment horizontal="center" vertical="center" wrapText="1"/>
    </xf>
    <xf numFmtId="0" fontId="4" fillId="8" borderId="27" xfId="0" applyFont="1" applyFill="1" applyBorder="1" applyAlignment="1">
      <alignment horizontal="center" vertical="center" wrapText="1"/>
    </xf>
    <xf numFmtId="0" fontId="4" fillId="8" borderId="34" xfId="0" applyFont="1" applyFill="1" applyBorder="1" applyAlignment="1">
      <alignment horizontal="center" vertical="center" wrapText="1"/>
    </xf>
    <xf numFmtId="0" fontId="6" fillId="2" borderId="37"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6" fillId="2" borderId="41" xfId="0" applyFont="1" applyFill="1" applyBorder="1" applyAlignment="1">
      <alignment horizontal="left" vertical="center" wrapText="1"/>
    </xf>
    <xf numFmtId="0" fontId="6" fillId="2" borderId="42" xfId="0" applyFont="1" applyFill="1" applyBorder="1" applyAlignment="1">
      <alignment horizontal="left" vertical="center" wrapText="1"/>
    </xf>
    <xf numFmtId="164" fontId="6" fillId="2" borderId="37" xfId="0" applyNumberFormat="1" applyFont="1" applyFill="1" applyBorder="1" applyAlignment="1">
      <alignment horizontal="center" vertical="center" wrapText="1"/>
    </xf>
    <xf numFmtId="164" fontId="6" fillId="2" borderId="39" xfId="0" applyNumberFormat="1" applyFont="1" applyFill="1" applyBorder="1" applyAlignment="1">
      <alignment horizontal="center" vertical="center" wrapText="1"/>
    </xf>
    <xf numFmtId="164" fontId="6" fillId="2" borderId="40" xfId="0" applyNumberFormat="1" applyFont="1" applyFill="1" applyBorder="1" applyAlignment="1">
      <alignment horizontal="center" vertical="center" wrapText="1"/>
    </xf>
    <xf numFmtId="164" fontId="6" fillId="2" borderId="42" xfId="0" applyNumberFormat="1" applyFont="1" applyFill="1" applyBorder="1" applyAlignment="1">
      <alignment horizontal="center" vertical="center" wrapText="1"/>
    </xf>
    <xf numFmtId="14" fontId="6" fillId="2" borderId="40" xfId="0" applyNumberFormat="1" applyFont="1" applyFill="1" applyBorder="1" applyAlignment="1">
      <alignment horizontal="center" vertical="center" wrapText="1"/>
    </xf>
    <xf numFmtId="0" fontId="6" fillId="2" borderId="42" xfId="0" applyFont="1" applyFill="1" applyBorder="1" applyAlignment="1">
      <alignment horizontal="center" vertical="center" wrapText="1"/>
    </xf>
    <xf numFmtId="14" fontId="6" fillId="2" borderId="44" xfId="0" applyNumberFormat="1" applyFont="1" applyFill="1" applyBorder="1" applyAlignment="1">
      <alignment horizontal="center" vertical="center" wrapText="1"/>
    </xf>
    <xf numFmtId="0" fontId="6" fillId="2" borderId="46" xfId="0" applyFont="1" applyFill="1" applyBorder="1" applyAlignment="1">
      <alignment horizontal="center" vertical="center" wrapText="1"/>
    </xf>
    <xf numFmtId="0" fontId="13" fillId="6" borderId="0" xfId="0" applyFont="1" applyFill="1"/>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4" fillId="2" borderId="65"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58"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59"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left" vertical="center" wrapText="1"/>
      <protection locked="0"/>
    </xf>
    <xf numFmtId="0" fontId="4" fillId="2" borderId="16" xfId="0" applyFont="1" applyFill="1" applyBorder="1" applyAlignment="1" applyProtection="1">
      <alignment horizontal="left" vertical="center" wrapText="1"/>
      <protection locked="0"/>
    </xf>
    <xf numFmtId="0" fontId="4" fillId="2" borderId="60"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61" xfId="0" applyFont="1" applyFill="1" applyBorder="1" applyAlignment="1" applyProtection="1">
      <alignment horizontal="left" vertical="center" wrapText="1"/>
      <protection locked="0"/>
    </xf>
    <xf numFmtId="0" fontId="4" fillId="2" borderId="66" xfId="0" applyFont="1" applyFill="1" applyBorder="1" applyAlignment="1" applyProtection="1">
      <alignment horizontal="center" vertical="center" wrapText="1"/>
      <protection locked="0"/>
    </xf>
    <xf numFmtId="0" fontId="4" fillId="2" borderId="52" xfId="0" applyFont="1" applyFill="1" applyBorder="1" applyAlignment="1" applyProtection="1">
      <alignment horizontal="center" vertical="center" wrapText="1"/>
      <protection locked="0"/>
    </xf>
    <xf numFmtId="0" fontId="4" fillId="2" borderId="53" xfId="0" applyFont="1" applyFill="1" applyBorder="1" applyAlignment="1" applyProtection="1">
      <alignment horizontal="center" vertical="center" wrapText="1"/>
      <protection locked="0"/>
    </xf>
    <xf numFmtId="0" fontId="4" fillId="2" borderId="54" xfId="0" applyFont="1" applyFill="1" applyBorder="1" applyAlignment="1" applyProtection="1">
      <alignment horizontal="center" vertical="center" wrapText="1"/>
      <protection locked="0"/>
    </xf>
    <xf numFmtId="0" fontId="4" fillId="2" borderId="55" xfId="0" applyFont="1" applyFill="1" applyBorder="1" applyAlignment="1" applyProtection="1">
      <alignment horizontal="center" vertical="center" wrapText="1"/>
      <protection locked="0"/>
    </xf>
    <xf numFmtId="0" fontId="4" fillId="2" borderId="56" xfId="0" applyFont="1" applyFill="1" applyBorder="1" applyAlignment="1" applyProtection="1">
      <alignment horizontal="center" vertical="center" wrapText="1"/>
      <protection locked="0"/>
    </xf>
    <xf numFmtId="0" fontId="4" fillId="0" borderId="62" xfId="0" applyFont="1" applyBorder="1" applyAlignment="1" applyProtection="1">
      <alignment horizontal="left" vertical="center" wrapText="1"/>
      <protection locked="0"/>
    </xf>
    <xf numFmtId="0" fontId="4" fillId="0" borderId="63" xfId="0" applyFont="1" applyBorder="1" applyAlignment="1" applyProtection="1">
      <alignment horizontal="left" vertical="center" wrapText="1"/>
      <protection locked="0"/>
    </xf>
    <xf numFmtId="0" fontId="4" fillId="0" borderId="64" xfId="0" applyFont="1" applyBorder="1" applyAlignment="1" applyProtection="1">
      <alignment horizontal="left" vertical="center" wrapText="1"/>
      <protection locked="0"/>
    </xf>
    <xf numFmtId="0" fontId="22" fillId="0" borderId="3" xfId="0" applyFont="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19"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7" xfId="0" applyFont="1" applyBorder="1" applyAlignment="1">
      <alignment horizontal="center" vertical="center" wrapText="1"/>
    </xf>
    <xf numFmtId="0" fontId="3" fillId="0" borderId="51"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12" fillId="0" borderId="7" xfId="0" applyFont="1" applyBorder="1" applyAlignment="1">
      <alignment horizontal="center" vertical="center" wrapText="1"/>
    </xf>
    <xf numFmtId="0" fontId="12" fillId="0" borderId="7" xfId="0" applyFont="1" applyBorder="1" applyAlignment="1" applyProtection="1">
      <alignment horizontal="center" vertical="center" wrapText="1"/>
      <protection locked="0"/>
    </xf>
    <xf numFmtId="0" fontId="3" fillId="0" borderId="22"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12" fillId="0" borderId="22"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3" fillId="0" borderId="7" xfId="0" applyFont="1" applyBorder="1" applyAlignment="1" applyProtection="1">
      <alignment horizontal="left" vertical="center" wrapText="1"/>
      <protection locked="0"/>
    </xf>
    <xf numFmtId="0" fontId="3" fillId="0" borderId="24"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5" fillId="2" borderId="0" xfId="0" applyFont="1" applyFill="1" applyAlignment="1">
      <alignment horizontal="center" vertical="center" wrapText="1"/>
    </xf>
  </cellXfs>
  <cellStyles count="2">
    <cellStyle name="Hipervínculo" xfId="1" builtinId="8"/>
    <cellStyle name="Normal" xfId="0" builtinId="0"/>
  </cellStyles>
  <dxfs count="158">
    <dxf>
      <numFmt numFmtId="1" formatCode="0"/>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numFmt numFmtId="1" formatCode="0"/>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sz val="14"/>
      </font>
    </dxf>
    <dxf>
      <font>
        <sz val="14"/>
      </font>
    </dxf>
    <dxf>
      <font>
        <sz val="14"/>
      </font>
    </dxf>
    <dxf>
      <font>
        <sz val="14"/>
      </font>
    </dxf>
    <dxf>
      <font>
        <sz val="14"/>
      </font>
    </dxf>
    <dxf>
      <font>
        <sz val="14"/>
      </font>
    </dxf>
    <dxf>
      <font>
        <sz val="14"/>
      </font>
    </dxf>
    <dxf>
      <font>
        <sz val="14"/>
      </font>
    </dxf>
    <dxf>
      <font>
        <sz val="14"/>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alignment horizontal="center"/>
    </dxf>
    <dxf>
      <alignment horizontal="center"/>
    </dxf>
    <dxf>
      <alignment horizontal="center"/>
    </dxf>
    <dxf>
      <alignment vertical="center"/>
    </dxf>
    <dxf>
      <alignment vertical="center"/>
    </dxf>
    <dxf>
      <alignment vertical="center"/>
    </dxf>
    <dxf>
      <alignment wrapText="1"/>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0000"/>
        </patternFill>
      </fill>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dxf>
    <dxf>
      <font>
        <b val="0"/>
        <i val="0"/>
        <strike val="0"/>
        <condense val="0"/>
        <extend val="0"/>
        <outline val="0"/>
        <shadow val="0"/>
        <u val="none"/>
        <vertAlign val="baseline"/>
        <sz val="9"/>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font>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rgb="FF33A584"/>
          <bgColor rgb="FF069169"/>
        </patternFill>
      </fill>
      <border>
        <bottom style="thin">
          <color rgb="FF069169"/>
        </bottom>
      </border>
    </dxf>
    <dxf>
      <font>
        <color theme="0"/>
      </font>
      <fill>
        <patternFill patternType="solid">
          <fgColor rgb="FF069169"/>
          <bgColor rgb="FF33A584"/>
        </patternFill>
      </fill>
      <border>
        <bottom style="thin">
          <color rgb="FF33A584"/>
        </bottom>
        <horizontal style="thin">
          <color rgb="FF33A584"/>
        </horizontal>
      </border>
    </dxf>
    <dxf>
      <border>
        <bottom style="thin">
          <color rgb="FF33A584"/>
        </bottom>
      </border>
    </dxf>
    <dxf>
      <font>
        <color theme="0"/>
      </font>
      <fill>
        <patternFill patternType="solid">
          <fgColor theme="0" tint="-0.14999847407452621"/>
          <bgColor theme="0" tint="-0.14999847407452621"/>
        </patternFill>
      </fill>
    </dxf>
    <dxf>
      <font>
        <b/>
        <i val="0"/>
        <color theme="0"/>
      </font>
      <fill>
        <patternFill patternType="solid">
          <fgColor rgb="FF33A584"/>
          <bgColor rgb="FF069169"/>
        </patternFill>
      </fill>
    </dxf>
    <dxf>
      <font>
        <b/>
        <color theme="0"/>
      </font>
    </dxf>
    <dxf>
      <border>
        <left style="thin">
          <color rgb="FF006850"/>
        </left>
        <right style="thin">
          <color rgb="FF006850"/>
        </right>
      </border>
    </dxf>
    <dxf>
      <border>
        <top style="thin">
          <color rgb="FF006850"/>
        </top>
        <bottom style="thin">
          <color rgb="FF006850"/>
        </bottom>
        <horizontal style="thin">
          <color rgb="FF006850"/>
        </horizontal>
      </border>
    </dxf>
    <dxf>
      <font>
        <b/>
        <color theme="1"/>
      </font>
      <border>
        <top style="double">
          <color rgb="FF33A584"/>
        </top>
      </border>
    </dxf>
    <dxf>
      <font>
        <color theme="0"/>
      </font>
      <fill>
        <patternFill patternType="solid">
          <fgColor rgb="FF006850"/>
          <bgColor rgb="FF006850"/>
        </patternFill>
      </fill>
      <border>
        <horizontal style="thin">
          <color rgb="FF006850"/>
        </horizontal>
      </border>
    </dxf>
    <dxf>
      <font>
        <color theme="1"/>
      </font>
      <border>
        <horizontal style="thin">
          <color theme="4" tint="0.79998168889431442"/>
        </horizontal>
      </border>
    </dxf>
  </dxfs>
  <tableStyles count="2" defaultTableStyle="TableStyleMedium2" defaultPivotStyle="PivotStyleLight16">
    <tableStyle name="ANM" table="0" count="13" xr9:uid="{A6266F25-3A9F-43A3-AF6C-21B5CD0862C7}">
      <tableStyleElement type="wholeTable" dxfId="157"/>
      <tableStyleElement type="headerRow" dxfId="156"/>
      <tableStyleElement type="totalRow" dxfId="155"/>
      <tableStyleElement type="firstRowStripe" dxfId="154"/>
      <tableStyleElement type="firstColumnStripe" dxfId="153"/>
      <tableStyleElement type="firstHeaderCell" dxfId="152"/>
      <tableStyleElement type="firstSubtotalRow" dxfId="151"/>
      <tableStyleElement type="secondSubtotalRow" dxfId="150"/>
      <tableStyleElement type="firstColumnSubheading" dxfId="149"/>
      <tableStyleElement type="firstRowSubheading" dxfId="148"/>
      <tableStyleElement type="secondRowSubheading" dxfId="147"/>
      <tableStyleElement type="pageFieldLabels" dxfId="146"/>
      <tableStyleElement type="pageFieldValues" dxfId="145"/>
    </tableStyle>
    <tableStyle name="TableStyleMedium2 2" pivot="0" count="7" xr9:uid="{607062CA-62FF-4B73-AE82-3A8FDC951F26}">
      <tableStyleElement type="wholeTable" dxfId="144"/>
      <tableStyleElement type="headerRow" dxfId="143"/>
      <tableStyleElement type="totalRow" dxfId="142"/>
      <tableStyleElement type="firstColumn" dxfId="141"/>
      <tableStyleElement type="lastColumn" dxfId="140"/>
      <tableStyleElement type="firstRowStripe" dxfId="139"/>
      <tableStyleElement type="firstColumnStripe" dxfId="13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784860</xdr:colOff>
      <xdr:row>0</xdr:row>
      <xdr:rowOff>106680</xdr:rowOff>
    </xdr:from>
    <xdr:to>
      <xdr:col>6</xdr:col>
      <xdr:colOff>451484</xdr:colOff>
      <xdr:row>4</xdr:row>
      <xdr:rowOff>78105</xdr:rowOff>
    </xdr:to>
    <xdr:pic>
      <xdr:nvPicPr>
        <xdr:cNvPr id="2" name="4 Imagen">
          <a:extLst>
            <a:ext uri="{FF2B5EF4-FFF2-40B4-BE49-F238E27FC236}">
              <a16:creationId xmlns:a16="http://schemas.microsoft.com/office/drawing/2014/main" id="{FDFECE34-8920-4ACF-8042-3FD82F2FAF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3352800" y="106680"/>
          <a:ext cx="1564004" cy="7029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2</xdr:row>
      <xdr:rowOff>23072</xdr:rowOff>
    </xdr:to>
    <xdr:pic>
      <xdr:nvPicPr>
        <xdr:cNvPr id="1026" name="4 Imagen">
          <a:extLst>
            <a:ext uri="{FF2B5EF4-FFF2-40B4-BE49-F238E27FC236}">
              <a16:creationId xmlns:a16="http://schemas.microsoft.com/office/drawing/2014/main" id="{4E4B3717-6C18-9E8C-3FCE-C33C418A6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897467"/>
          <a:ext cx="1134533" cy="454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213360</xdr:rowOff>
    </xdr:from>
    <xdr:to>
      <xdr:col>0</xdr:col>
      <xdr:colOff>1445034</xdr:colOff>
      <xdr:row>0</xdr:row>
      <xdr:rowOff>525779</xdr:rowOff>
    </xdr:to>
    <xdr:pic>
      <xdr:nvPicPr>
        <xdr:cNvPr id="3" name="4 Imagen">
          <a:extLst>
            <a:ext uri="{FF2B5EF4-FFF2-40B4-BE49-F238E27FC236}">
              <a16:creationId xmlns:a16="http://schemas.microsoft.com/office/drawing/2014/main" id="{59702769-0939-4605-94F7-50276AABB7D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76200" y="213360"/>
          <a:ext cx="1368834" cy="3124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mgovco.sharepoint.com/Users/1026276285/Documents/ANM/01.%20SIG/RESPONSABILIDADES/MATRIZ%20ROL,%20RESP%20Y%20A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eilu/Downloads/EST1-P-005-F-009_V2%20MATRIZ%20ASPECTOS%20E%20IMPACTOS%20AMBIENTALES%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p;A"/>
      <sheetName val="ROL"/>
      <sheetName val="TD-R&amp;A"/>
      <sheetName val="LISTA"/>
      <sheetName val="MATRIZ ROL, RESP Y AUT"/>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ORTADA"/>
      <sheetName val="INSTRUCCIONES"/>
      <sheetName val="A&amp;I"/>
      <sheetName val="TD-A&amp;I"/>
      <sheetName val="Hoja1"/>
      <sheetName val="Aspectos"/>
    </sheetNames>
    <sheetDataSet>
      <sheetData sheetId="0"/>
      <sheetData sheetId="1"/>
      <sheetData sheetId="2"/>
      <sheetData sheetId="3"/>
      <sheetData sheetId="4"/>
      <sheetData sheetId="5" refreshError="1"/>
      <sheetData sheetId="6"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et Mora" refreshedDate="44783.421267824073" createdVersion="8" refreshedVersion="8" minRefreshableVersion="3" recordCount="44" xr:uid="{96F18CD0-1735-441E-ABB8-66DA8C4862E3}">
  <cacheSource type="worksheet">
    <worksheetSource ref="A6:AB50" sheet="A&amp;I"/>
  </cacheSource>
  <cacheFields count="28">
    <cacheField name="Macroprocesos" numFmtId="0">
      <sharedItems containsBlank="1"/>
    </cacheField>
    <cacheField name="Procesos" numFmtId="0">
      <sharedItems containsBlank="1" count="8" longText="1">
        <s v="Planeación Estratégica_x000a_Gestión Integral para el Seguimiento y control a los Títulos Mineros_x000a_Atención Integral y servicios a Grupos de Interés_x000a_Adquisición de Bienes y Servicios_x000a_Administración de Bienes y Servicios_x000a_Administración de Tecnologías e Información_x000a_Gestión del Talento Humano_x000a_Gestión Documental_x000a_Evaluación, Control y Mejora"/>
        <m/>
        <s v="Admistración de bienes y servicios"/>
        <s v="Admistración de bienes y servicios_x000a_Administración de tecnologías e información"/>
        <s v="Gestión Integral de las Comunicaciones y Relacionamiento_x000a_Atención Integral y servicios a Grupos de Interés"/>
        <s v="Gestión Integral para el Seguimiento y control a los Títulos Mineros"/>
        <s v="Planeación Estratégica_x000a_Gestión Integral de las Comunicaciones y Relacionamiento_x000a_Delimitación y Declaración de Áreas y Zonas de Interés_x000a_Gestión de la Inversión Minera_x000a_Generación de Títulos Mineros_x000a_Gestión Integral para el Seguimiento y control a los Títulos Mineros_x000a_Seguridad Minera_x000a_Gestión Integral de la Información Minera_x000a_Atención Integral y servicios a Grupos de Interés_x000a_Adquisición de Bienes y Servicios_x000a_Administración de Bienes y Servicios_x000a_Gestión Financiera_x000a_Administración de Tecnologías e Información_x000a_Gestión del Talento Humano_x000a_Gestión Jurídica_x000a_Gestión Documental_x000a_Evaluación, Control y Mejora" u="1"/>
        <s v="Planeación Estratégica_x000a_Gestión Integral de las comunicaciones y Relacionamiento_x000a_Gestión Integral para el Seguimiento y control a los Títulos Mineros_x000a_Administración de Bienes y Servicios_x000a_Gestión del Talento Humano_x000a_Gestión Documental_x000a_Evaluación, Control y Mejora" u="1"/>
      </sharedItems>
    </cacheField>
    <cacheField name="Actividades" numFmtId="0">
      <sharedItems containsBlank="1" count="6">
        <s v="Administrativas"/>
        <s v="Servicios generales"/>
        <s v="Mantenimiento"/>
        <m/>
        <s v="Servicio al cliente"/>
        <s v="Traslados o comisiones"/>
      </sharedItems>
    </cacheField>
    <cacheField name="Descripción de la Actividad" numFmtId="0">
      <sharedItems containsBlank="1" longText="1"/>
    </cacheField>
    <cacheField name="Producto/Servicio" numFmtId="0">
      <sharedItems containsBlank="1"/>
    </cacheField>
    <cacheField name="Tipo de sede" numFmtId="0">
      <sharedItems containsBlank="1"/>
    </cacheField>
    <cacheField name="Sede" numFmtId="0">
      <sharedItems containsBlank="1"/>
    </cacheField>
    <cacheField name="Condiciones de operación" numFmtId="0">
      <sharedItems containsBlank="1" count="2">
        <s v="Situación de emergencia"/>
        <m/>
      </sharedItems>
    </cacheField>
    <cacheField name="Descripción de condición" numFmtId="0">
      <sharedItems containsBlank="1"/>
    </cacheField>
    <cacheField name="Aspecto ambiental" numFmtId="0">
      <sharedItems containsBlank="1" count="10">
        <s v="Generación_de_residuos"/>
        <s v="Consumo_de_materias_primas_e_insumos"/>
        <s v="Generación_de_empleo"/>
        <s v="Consumo_de_energía_eléctrica"/>
        <s v="Generación_de_vertimientos"/>
        <s v="Consumo_del_recurso_hídrico"/>
        <s v="Generación_de_derrames"/>
        <s v="Generación_de_Emisiones"/>
        <s v="Uso_de_publicidad"/>
        <m u="1"/>
      </sharedItems>
    </cacheField>
    <cacheField name="Impacto ambiental" numFmtId="0">
      <sharedItems containsBlank="1" count="19">
        <s v="Contaminación por generación de residuos aprovechables"/>
        <s v="Agotamiento General de los recursos naturales"/>
        <s v="Desarrollo del recurso humano"/>
        <s v="Aprovechamiento de residuos aprovechables"/>
        <s v="Presión sobre el recurso energético eléctrico"/>
        <s v="Contaminación por descarga por aguas residuales domésticas"/>
        <s v="Agotamiento del recurso hídrico"/>
        <s v="Contaminación del suelo"/>
        <s v="Contaminación por generación de residuos orgánicos"/>
        <s v="Contaminación por generación de residuos peligrosos"/>
        <s v="Contaminación por generación de residuos No aprovechables"/>
        <s v="Contaminación por emisión de sustancias molestas (olores)"/>
        <s v="Contaminación por emisión de ruido"/>
        <s v="Contaminación por emisión de gases de efecto invernadero (GEI)"/>
        <s v="Contaminación por emisión de sustancias tóxicas"/>
        <s v="Contaminación visual"/>
        <s v="Contaminación por emisión de contaminantes criterio"/>
        <m u="1"/>
        <s v="Aprovechamiento del recurso hídrico" u="1"/>
      </sharedItems>
    </cacheField>
    <cacheField name="Tipo de impacto" numFmtId="0">
      <sharedItems containsBlank="1" count="3">
        <s v="Negativo"/>
        <s v="Positivo"/>
        <m u="1"/>
      </sharedItems>
    </cacheField>
    <cacheField name="Componente ambiental" numFmtId="0">
      <sharedItems/>
    </cacheField>
    <cacheField name="Probabilidad" numFmtId="0">
      <sharedItems/>
    </cacheField>
    <cacheField name="Consecuencia" numFmtId="0">
      <sharedItems/>
    </cacheField>
    <cacheField name="Valoración inicial" numFmtId="0">
      <sharedItems/>
    </cacheField>
    <cacheField name="Valor probabilidad" numFmtId="0">
      <sharedItems containsSemiMixedTypes="0" containsString="0" containsNumber="1" containsInteger="1" minValue="3" maxValue="5"/>
    </cacheField>
    <cacheField name="Valor consecuencia" numFmtId="0">
      <sharedItems containsSemiMixedTypes="0" containsString="0" containsNumber="1" containsInteger="1" minValue="1" maxValue="5"/>
    </cacheField>
    <cacheField name="Valor valoración inicial 2022" numFmtId="0">
      <sharedItems containsSemiMixedTypes="0" containsString="0" containsNumber="1" containsInteger="1" minValue="3" maxValue="25"/>
    </cacheField>
    <cacheField name="Significancia del A&amp;I inicial" numFmtId="0">
      <sharedItems/>
    </cacheField>
    <cacheField name="Control ambiental inicial" numFmtId="0">
      <sharedItems/>
    </cacheField>
    <cacheField name="Descripción de la valoración inicial y el control del aspecto e impacto ambiental 2022" numFmtId="0">
      <sharedItems containsBlank="1" longText="1"/>
    </cacheField>
    <cacheField name="Unidad de medición" numFmtId="0">
      <sharedItems containsNonDate="0" containsString="0" containsBlank="1"/>
    </cacheField>
    <cacheField name="Desempeño ambiental 20xx" numFmtId="0">
      <sharedItems containsNonDate="0" containsString="0" containsBlank="1"/>
    </cacheField>
    <cacheField name="Meta porcentual 20xx" numFmtId="0">
      <sharedItems containsNonDate="0" containsString="0" containsBlank="1"/>
    </cacheField>
    <cacheField name="Meta unitaria 20xx" numFmtId="0">
      <sharedItems containsNonDate="0" containsString="0" containsBlank="1"/>
    </cacheField>
    <cacheField name="Desempeño ambiental 20xx2" numFmtId="0">
      <sharedItems containsNonDate="0" containsString="0" containsBlank="1"/>
    </cacheField>
    <cacheField name="Desviación meta 20xx"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4">
  <r>
    <s v="Estratégicos_x000a_Misionales_x000a_Apoyo_x000a_Evaluación"/>
    <x v="0"/>
    <x v="0"/>
    <s v="Formulación y elaboración de documentos de planeación, técnicos, legales y financieros (presupuesto,cronogramas, planes, informes, inventarios, proyectos, estructuración de documentos para contratación, etc)_x000a_Seguimiento y supervisión de contratos (proveedores y contratistas)_x000a_Definición de políticas y lineamientos para la Gestión_x000a_Auditorías de Gestión y SIG_x000a_Capacitación, asesoría, relacionamiento y formación_x000a_Reportes de seguimiento (Indicadores, trámites, proyectos de inversión, informes de Ley, Rendición de cuentas, etc)_x000a_Talento Humano (Evaluaciónes de desempeño, manuales de funciones, nómina, SG-SST, etc)_x000a_Actualización y manejo de documentos (Gestión Documental y SIG)_x000a_Gestión Financiera (registros contables, facturación y recaudo de cuentas, pagos, etc)_x000a_Normograma y representación Legal"/>
    <s v="Manuales, procedimientos, instructivos, Actos administrativos,_x000a_Conceptos e informes técnicos, Contratos, corrrespondencia, planes de mejora, Generación de ingresos por canon superficiario"/>
    <s v="PAR"/>
    <s v="PAR Manizales"/>
    <x v="0"/>
    <s v="Emergencia sanitaria por pandemia COVID-19"/>
    <x v="0"/>
    <x v="0"/>
    <x v="0"/>
    <s v="Geológico - suelo"/>
    <s v="Certero"/>
    <s v="Alta"/>
    <s v="Alto"/>
    <n v="5"/>
    <n v="5"/>
    <n v="25"/>
    <s v="No tolerable"/>
    <s v="Si"/>
    <s v="Los residuos aprovechables que se generan en el PAR Manizales  a la fecha no tienen control, a pesar de que existe código de clasificación de colores, se identifica inadecuada clasificación."/>
    <m/>
    <m/>
    <m/>
    <m/>
    <m/>
    <m/>
  </r>
  <r>
    <m/>
    <x v="1"/>
    <x v="0"/>
    <m/>
    <m/>
    <m/>
    <m/>
    <x v="1"/>
    <m/>
    <x v="1"/>
    <x v="1"/>
    <x v="0"/>
    <s v="Biológico - biodiversidad"/>
    <s v="Probable"/>
    <s v="Baja"/>
    <s v="Bajo"/>
    <n v="3"/>
    <n v="1"/>
    <n v="3"/>
    <s v="Tolerable"/>
    <s v="No"/>
    <s v="En el PAR Manizales por las condiciones actuales de funcionamiento se identifica que el consumo de papel no es elevado, la mayoria de las actividades que se realizan en el PAR se realizan digital o virtualmente. _x000a__x000a_En el PAR Manizales la cantidad de elementos de oficina  por las condiciones actuales de funcionamiento, el consumo de estos elementos en mínimo. _x000a__x000a_En el PAR Manizales se cuenta con una cantidad considerable de equipos de computo, no obstante, estos no son de alta rotación y cambio. "/>
    <m/>
    <m/>
    <m/>
    <m/>
    <m/>
    <m/>
  </r>
  <r>
    <m/>
    <x v="1"/>
    <x v="0"/>
    <m/>
    <m/>
    <m/>
    <m/>
    <x v="1"/>
    <m/>
    <x v="2"/>
    <x v="2"/>
    <x v="1"/>
    <s v="Sociocultural - social"/>
    <s v="Certero"/>
    <s v="Baja"/>
    <s v="Bajo"/>
    <n v="5"/>
    <n v="1"/>
    <n v="5"/>
    <s v="Tolerable"/>
    <s v="No"/>
    <s v="En el PAR Manizales todo el recurso humano se encuentra vinculado de manera formal de acuerdo con sus actividades laborales. "/>
    <m/>
    <m/>
    <m/>
    <m/>
    <m/>
    <m/>
  </r>
  <r>
    <m/>
    <x v="1"/>
    <x v="0"/>
    <m/>
    <m/>
    <m/>
    <m/>
    <x v="1"/>
    <m/>
    <x v="0"/>
    <x v="3"/>
    <x v="1"/>
    <s v="Geológico - suelo"/>
    <s v="Certero"/>
    <s v="Moderada"/>
    <s v="Moderado"/>
    <n v="5"/>
    <n v="3"/>
    <n v="15"/>
    <s v="Potencialmente no tolerable"/>
    <s v="No"/>
    <s v="Los residuos aprovechables que se generan en el PAR Manizales  a la fecha no tienen control, a pesar de que existe código de clasificación de colores, se identifica inadecuada clasificación. Asímismo el aprovechamiento de estos residuos no se hace directamente con un Gestor de Reciclaje formal y que certifique la cantidad de residuos generados por la sede para su aprovechamiento."/>
    <m/>
    <m/>
    <m/>
    <m/>
    <m/>
    <m/>
  </r>
  <r>
    <m/>
    <x v="1"/>
    <x v="0"/>
    <m/>
    <m/>
    <m/>
    <m/>
    <x v="1"/>
    <m/>
    <x v="3"/>
    <x v="4"/>
    <x v="0"/>
    <s v="Energético"/>
    <s v="Certero"/>
    <s v="Alta"/>
    <s v="Alto"/>
    <n v="5"/>
    <n v="5"/>
    <n v="25"/>
    <s v="No tolerable"/>
    <s v="Si"/>
    <s v="En el PAR MAnizales se identifica que hay elementos de alto consumo energético eléctrico como hornos microondas, nevera, servidores y computadores. A la fecha y por el modelo de funcionamiento del PAR, los computadores permanecen conectados y prendidos las 24 horas del día los 7 días de la semana. Se debe resaltar que en el PAR la mayoria de la iluminación funciona con tecnología LED, no obstante, no se identifican sistemas ahorradores, ni programas de control."/>
    <m/>
    <m/>
    <m/>
    <m/>
    <m/>
    <m/>
  </r>
  <r>
    <s v="Apoyo"/>
    <x v="2"/>
    <x v="1"/>
    <s v="Limpieza y aseo_x000a_Cafetería_x000a_Manejo de sustancias químicas_x000a_Servicios de vigilancia y seguridad privada"/>
    <s v="Registros"/>
    <s v="PAR"/>
    <s v="PAR Manizales"/>
    <x v="0"/>
    <s v="Emergencia sanitaria por pandemia COVID-19"/>
    <x v="4"/>
    <x v="5"/>
    <x v="0"/>
    <s v="Hidrológico - agua"/>
    <s v="Certero"/>
    <s v="Moderada"/>
    <s v="Moderado"/>
    <n v="5"/>
    <n v="3"/>
    <n v="15"/>
    <s v="Potencialmente no tolerable"/>
    <s v="No"/>
    <s v=" Las aguas residuales domésticas que se generan en el PAR Manizales corresponden a las resultantes del uso de baterias sanitarias, actividades de limpieza y densinfección."/>
    <m/>
    <m/>
    <m/>
    <m/>
    <m/>
    <m/>
  </r>
  <r>
    <m/>
    <x v="1"/>
    <x v="1"/>
    <m/>
    <m/>
    <m/>
    <m/>
    <x v="1"/>
    <m/>
    <x v="5"/>
    <x v="6"/>
    <x v="0"/>
    <s v="Hidrológico - agua"/>
    <s v="Certero"/>
    <s v="Alta"/>
    <s v="Alto"/>
    <n v="5"/>
    <n v="5"/>
    <n v="25"/>
    <s v="No tolerable"/>
    <s v="Si"/>
    <s v=" En el PAR Manizales se identifica que existen fuentes de consumo de agua potable para uso en unidades sanitarias, consumo humano y actividades de limpieza y desinfección. Se identifica que no hay sistemas ahorradores de agua, ni un programa para el uso eficiente del recurso."/>
    <m/>
    <m/>
    <m/>
    <m/>
    <m/>
    <m/>
  </r>
  <r>
    <m/>
    <x v="1"/>
    <x v="1"/>
    <m/>
    <m/>
    <m/>
    <m/>
    <x v="1"/>
    <m/>
    <x v="6"/>
    <x v="7"/>
    <x v="0"/>
    <s v="Geológico - suelo"/>
    <s v="Probable"/>
    <s v="Baja"/>
    <s v="Bajo"/>
    <n v="3"/>
    <n v="1"/>
    <n v="3"/>
    <s v="Tolerable"/>
    <s v="No"/>
    <s v="No se definió control ambiental para el aspecto e impacto ambiental en el año 2022 por que la valoración total del aspecto e impacto ambiental para tla sede no representa una significancia de no tolerable. "/>
    <m/>
    <m/>
    <m/>
    <m/>
    <m/>
    <m/>
  </r>
  <r>
    <m/>
    <x v="1"/>
    <x v="1"/>
    <m/>
    <m/>
    <m/>
    <m/>
    <x v="1"/>
    <m/>
    <x v="0"/>
    <x v="8"/>
    <x v="0"/>
    <s v="Geológico - suelo"/>
    <s v="Certero"/>
    <s v="Moderada"/>
    <s v="Moderado"/>
    <n v="5"/>
    <n v="3"/>
    <n v="15"/>
    <s v="Potencialmente no tolerable"/>
    <s v="No"/>
    <s v="Los residuos orgánicos que se generan en el PAR Manizales no tienen control, a pesar de que existe código de clasificación de colores, se identifica inadecuada clasificación."/>
    <m/>
    <m/>
    <m/>
    <m/>
    <m/>
    <m/>
  </r>
  <r>
    <m/>
    <x v="1"/>
    <x v="1"/>
    <m/>
    <m/>
    <m/>
    <m/>
    <x v="1"/>
    <m/>
    <x v="0"/>
    <x v="9"/>
    <x v="0"/>
    <s v="Geológico - suelo"/>
    <s v="Certero"/>
    <s v="Moderada"/>
    <s v="Moderado"/>
    <n v="5"/>
    <n v="3"/>
    <n v="15"/>
    <s v="Potencialmente no tolerable"/>
    <s v="No"/>
    <s v="No se definió control ambiental para el aspecto e impacto ambiental en la vigencia 2022 por que la valoración total del aspecto e impacto ambiental para la sede no representa una significancia de no tolerable. "/>
    <m/>
    <m/>
    <m/>
    <m/>
    <m/>
    <m/>
  </r>
  <r>
    <m/>
    <x v="1"/>
    <x v="1"/>
    <m/>
    <m/>
    <m/>
    <m/>
    <x v="1"/>
    <m/>
    <x v="0"/>
    <x v="0"/>
    <x v="0"/>
    <s v="Geológico - suelo"/>
    <s v="Certero"/>
    <s v="Alta"/>
    <s v="Alto"/>
    <n v="5"/>
    <n v="5"/>
    <n v="25"/>
    <s v="No tolerable"/>
    <s v="Si"/>
    <m/>
    <m/>
    <m/>
    <m/>
    <m/>
    <m/>
    <m/>
  </r>
  <r>
    <m/>
    <x v="1"/>
    <x v="1"/>
    <m/>
    <m/>
    <m/>
    <m/>
    <x v="1"/>
    <m/>
    <x v="0"/>
    <x v="10"/>
    <x v="0"/>
    <s v="Geológico - suelo"/>
    <s v="Certero"/>
    <s v="Alta"/>
    <s v="Alto"/>
    <n v="5"/>
    <n v="5"/>
    <n v="25"/>
    <s v="No tolerable"/>
    <s v="Si"/>
    <m/>
    <m/>
    <m/>
    <m/>
    <m/>
    <m/>
    <m/>
  </r>
  <r>
    <m/>
    <x v="1"/>
    <x v="1"/>
    <m/>
    <m/>
    <m/>
    <m/>
    <x v="1"/>
    <m/>
    <x v="0"/>
    <x v="3"/>
    <x v="1"/>
    <s v="Geológico - suelo"/>
    <s v="Certero"/>
    <s v="Moderada"/>
    <s v="Moderado"/>
    <n v="5"/>
    <n v="3"/>
    <n v="15"/>
    <s v="Potencialmente no tolerable"/>
    <s v="No"/>
    <m/>
    <m/>
    <m/>
    <m/>
    <m/>
    <m/>
    <m/>
  </r>
  <r>
    <m/>
    <x v="1"/>
    <x v="1"/>
    <m/>
    <m/>
    <m/>
    <m/>
    <x v="1"/>
    <m/>
    <x v="1"/>
    <x v="1"/>
    <x v="0"/>
    <s v="Biológico - biodiversidad"/>
    <s v="Certero"/>
    <s v="Alta"/>
    <s v="Alto"/>
    <n v="5"/>
    <n v="5"/>
    <n v="25"/>
    <s v="No tolerable"/>
    <s v="Si"/>
    <m/>
    <m/>
    <m/>
    <m/>
    <m/>
    <m/>
    <m/>
  </r>
  <r>
    <m/>
    <x v="1"/>
    <x v="1"/>
    <m/>
    <m/>
    <m/>
    <m/>
    <x v="1"/>
    <m/>
    <x v="2"/>
    <x v="2"/>
    <x v="1"/>
    <s v="Sociocultural - social"/>
    <s v="Certero"/>
    <s v="Baja"/>
    <s v="Bajo"/>
    <n v="5"/>
    <n v="1"/>
    <n v="5"/>
    <s v="Tolerable"/>
    <s v="No"/>
    <m/>
    <m/>
    <m/>
    <m/>
    <m/>
    <m/>
    <m/>
  </r>
  <r>
    <m/>
    <x v="1"/>
    <x v="1"/>
    <m/>
    <m/>
    <m/>
    <m/>
    <x v="1"/>
    <m/>
    <x v="3"/>
    <x v="4"/>
    <x v="0"/>
    <s v="Energético"/>
    <s v="Certero"/>
    <s v="Alta"/>
    <s v="Alto"/>
    <n v="5"/>
    <n v="5"/>
    <n v="25"/>
    <s v="No tolerable"/>
    <s v="Si"/>
    <m/>
    <m/>
    <m/>
    <m/>
    <m/>
    <m/>
    <m/>
  </r>
  <r>
    <m/>
    <x v="1"/>
    <x v="1"/>
    <m/>
    <m/>
    <m/>
    <m/>
    <x v="1"/>
    <m/>
    <x v="7"/>
    <x v="11"/>
    <x v="0"/>
    <s v="Atmosférico - aire"/>
    <s v="Probable"/>
    <s v="Moderada"/>
    <s v="Bajo"/>
    <n v="3"/>
    <n v="3"/>
    <n v="9"/>
    <s v="Tolerable"/>
    <s v="No"/>
    <m/>
    <m/>
    <m/>
    <m/>
    <m/>
    <m/>
    <m/>
  </r>
  <r>
    <m/>
    <x v="1"/>
    <x v="1"/>
    <m/>
    <m/>
    <m/>
    <m/>
    <x v="1"/>
    <m/>
    <x v="7"/>
    <x v="12"/>
    <x v="0"/>
    <s v="Atmosférico - aire"/>
    <s v="Probable"/>
    <s v="Moderada"/>
    <s v="Bajo"/>
    <n v="3"/>
    <n v="3"/>
    <n v="9"/>
    <s v="Tolerable"/>
    <s v="No"/>
    <m/>
    <m/>
    <m/>
    <m/>
    <m/>
    <m/>
    <m/>
  </r>
  <r>
    <s v="Apoyo"/>
    <x v="3"/>
    <x v="2"/>
    <s v="Infraestructura (adecuaciones físicas)_x000a_Manejo de insumos y equipos_x000a_Prestación de servicios tecnológicos_x000a_Instalación de redes eléctricas_x000a_Saneamiento ambiental y limpieza técnica (Lavado de tanques y control de plagas)_x000a_Vehículos_x000a_Instalación de elementos de publicidad exterior visual"/>
    <s v="Registros e informes"/>
    <s v="PAR"/>
    <s v="PAR Manizales"/>
    <x v="0"/>
    <s v="Emergencia sanitaria por pandemia COVID-19"/>
    <x v="7"/>
    <x v="13"/>
    <x v="0"/>
    <s v="Atmosférico - aire"/>
    <s v="Certero"/>
    <s v="Moderada"/>
    <s v="Moderado"/>
    <n v="5"/>
    <n v="3"/>
    <n v="15"/>
    <s v="Potencialmente no tolerable"/>
    <s v="No"/>
    <m/>
    <m/>
    <m/>
    <m/>
    <m/>
    <m/>
    <m/>
  </r>
  <r>
    <m/>
    <x v="1"/>
    <x v="2"/>
    <m/>
    <m/>
    <m/>
    <m/>
    <x v="1"/>
    <m/>
    <x v="7"/>
    <x v="14"/>
    <x v="0"/>
    <s v="Atmosférico - aire"/>
    <s v="Probable"/>
    <s v="Alta"/>
    <s v="Moderado"/>
    <n v="3"/>
    <n v="5"/>
    <n v="15"/>
    <s v="Potencialmente no tolerable"/>
    <s v="No"/>
    <m/>
    <m/>
    <m/>
    <m/>
    <m/>
    <m/>
    <m/>
  </r>
  <r>
    <m/>
    <x v="1"/>
    <x v="2"/>
    <m/>
    <m/>
    <m/>
    <m/>
    <x v="1"/>
    <m/>
    <x v="7"/>
    <x v="11"/>
    <x v="0"/>
    <s v="Atmosférico - aire"/>
    <s v="Probable"/>
    <s v="Moderada"/>
    <s v="Bajo"/>
    <n v="3"/>
    <n v="3"/>
    <n v="9"/>
    <s v="Tolerable"/>
    <s v="No"/>
    <m/>
    <m/>
    <m/>
    <m/>
    <m/>
    <m/>
    <m/>
  </r>
  <r>
    <m/>
    <x v="1"/>
    <x v="2"/>
    <m/>
    <m/>
    <m/>
    <m/>
    <x v="1"/>
    <m/>
    <x v="7"/>
    <x v="12"/>
    <x v="0"/>
    <s v="Atmosférico - aire"/>
    <s v="Probable"/>
    <s v="Moderada"/>
    <s v="Bajo"/>
    <n v="3"/>
    <n v="3"/>
    <n v="9"/>
    <s v="Tolerable"/>
    <s v="No"/>
    <m/>
    <m/>
    <m/>
    <m/>
    <m/>
    <m/>
    <m/>
  </r>
  <r>
    <m/>
    <x v="1"/>
    <x v="2"/>
    <m/>
    <m/>
    <m/>
    <m/>
    <x v="1"/>
    <m/>
    <x v="4"/>
    <x v="5"/>
    <x v="0"/>
    <s v="Hidrológico - agua"/>
    <s v="Certero"/>
    <s v="Moderada"/>
    <s v="Moderado"/>
    <n v="5"/>
    <n v="3"/>
    <n v="15"/>
    <s v="Potencialmente no tolerable"/>
    <s v="No"/>
    <m/>
    <m/>
    <m/>
    <m/>
    <m/>
    <m/>
    <m/>
  </r>
  <r>
    <m/>
    <x v="1"/>
    <x v="2"/>
    <m/>
    <m/>
    <m/>
    <m/>
    <x v="1"/>
    <m/>
    <x v="5"/>
    <x v="6"/>
    <x v="0"/>
    <s v="Hidrológico - agua"/>
    <s v="Certero"/>
    <s v="Alta"/>
    <s v="Alto"/>
    <n v="5"/>
    <n v="5"/>
    <n v="25"/>
    <s v="No tolerable"/>
    <s v="Si"/>
    <m/>
    <m/>
    <m/>
    <m/>
    <m/>
    <m/>
    <m/>
  </r>
  <r>
    <m/>
    <x v="1"/>
    <x v="2"/>
    <m/>
    <m/>
    <m/>
    <m/>
    <x v="1"/>
    <m/>
    <x v="6"/>
    <x v="7"/>
    <x v="0"/>
    <s v="Geológico - suelo"/>
    <s v="Probable"/>
    <s v="Baja"/>
    <s v="Bajo"/>
    <n v="3"/>
    <n v="1"/>
    <n v="3"/>
    <s v="Tolerable"/>
    <s v="No"/>
    <m/>
    <m/>
    <m/>
    <m/>
    <m/>
    <m/>
    <m/>
  </r>
  <r>
    <m/>
    <x v="1"/>
    <x v="2"/>
    <m/>
    <m/>
    <m/>
    <m/>
    <x v="1"/>
    <m/>
    <x v="0"/>
    <x v="9"/>
    <x v="0"/>
    <s v="Geológico - suelo"/>
    <s v="Certero"/>
    <s v="Alta"/>
    <s v="Alto"/>
    <n v="5"/>
    <n v="5"/>
    <n v="25"/>
    <s v="No tolerable"/>
    <s v="Si"/>
    <m/>
    <m/>
    <m/>
    <m/>
    <m/>
    <m/>
    <m/>
  </r>
  <r>
    <m/>
    <x v="1"/>
    <x v="2"/>
    <m/>
    <m/>
    <m/>
    <m/>
    <x v="1"/>
    <m/>
    <x v="0"/>
    <x v="0"/>
    <x v="0"/>
    <s v="Geológico - suelo"/>
    <s v="Certero"/>
    <s v="Alta"/>
    <s v="Alto"/>
    <n v="5"/>
    <n v="5"/>
    <n v="25"/>
    <s v="No tolerable"/>
    <s v="Si"/>
    <m/>
    <m/>
    <m/>
    <m/>
    <m/>
    <m/>
    <m/>
  </r>
  <r>
    <m/>
    <x v="1"/>
    <x v="2"/>
    <m/>
    <m/>
    <m/>
    <m/>
    <x v="1"/>
    <m/>
    <x v="0"/>
    <x v="10"/>
    <x v="0"/>
    <s v="Geológico - suelo"/>
    <s v="Certero"/>
    <s v="Alta"/>
    <s v="Alto"/>
    <n v="5"/>
    <n v="5"/>
    <n v="25"/>
    <s v="No tolerable"/>
    <s v="Si"/>
    <m/>
    <m/>
    <m/>
    <m/>
    <m/>
    <m/>
    <m/>
  </r>
  <r>
    <m/>
    <x v="1"/>
    <x v="2"/>
    <m/>
    <m/>
    <m/>
    <m/>
    <x v="1"/>
    <m/>
    <x v="0"/>
    <x v="3"/>
    <x v="1"/>
    <s v="Sociocultural - social"/>
    <s v="Certero"/>
    <s v="Moderada"/>
    <s v="Moderado"/>
    <n v="5"/>
    <n v="3"/>
    <n v="15"/>
    <s v="Potencialmente no tolerable"/>
    <s v="No"/>
    <m/>
    <m/>
    <m/>
    <m/>
    <m/>
    <m/>
    <m/>
  </r>
  <r>
    <m/>
    <x v="1"/>
    <x v="2"/>
    <m/>
    <m/>
    <m/>
    <m/>
    <x v="1"/>
    <m/>
    <x v="1"/>
    <x v="1"/>
    <x v="0"/>
    <s v="Biológico - biodiversidad"/>
    <s v="Probable"/>
    <s v="Alta"/>
    <s v="Moderado"/>
    <n v="3"/>
    <n v="5"/>
    <n v="15"/>
    <s v="Potencialmente no tolerable"/>
    <s v="No"/>
    <m/>
    <m/>
    <m/>
    <m/>
    <m/>
    <m/>
    <m/>
  </r>
  <r>
    <m/>
    <x v="1"/>
    <x v="2"/>
    <m/>
    <m/>
    <m/>
    <m/>
    <x v="1"/>
    <m/>
    <x v="2"/>
    <x v="2"/>
    <x v="1"/>
    <s v="Sociocultural - social"/>
    <s v="Certero"/>
    <s v="Baja"/>
    <s v="Bajo"/>
    <n v="5"/>
    <n v="1"/>
    <n v="5"/>
    <s v="Tolerable"/>
    <s v="No"/>
    <m/>
    <m/>
    <m/>
    <m/>
    <m/>
    <m/>
    <m/>
  </r>
  <r>
    <m/>
    <x v="1"/>
    <x v="3"/>
    <m/>
    <m/>
    <m/>
    <m/>
    <x v="1"/>
    <m/>
    <x v="8"/>
    <x v="15"/>
    <x v="0"/>
    <s v="Paisajístico"/>
    <s v="Probable"/>
    <s v="Moderada"/>
    <s v="Bajo"/>
    <n v="3"/>
    <n v="3"/>
    <n v="9"/>
    <s v="Tolerable"/>
    <s v="No"/>
    <m/>
    <m/>
    <m/>
    <m/>
    <m/>
    <m/>
    <m/>
  </r>
  <r>
    <m/>
    <x v="1"/>
    <x v="2"/>
    <m/>
    <m/>
    <m/>
    <m/>
    <x v="1"/>
    <m/>
    <x v="3"/>
    <x v="4"/>
    <x v="0"/>
    <s v="Energético"/>
    <s v="Certero"/>
    <s v="Alta"/>
    <s v="Alto"/>
    <n v="5"/>
    <n v="5"/>
    <n v="25"/>
    <s v="No tolerable"/>
    <s v="Si"/>
    <m/>
    <m/>
    <m/>
    <m/>
    <m/>
    <m/>
    <m/>
  </r>
  <r>
    <s v="Estratégico_x000a_Misional"/>
    <x v="4"/>
    <x v="4"/>
    <s v="Relacionamiento con el usuario externo_x000a_Atención y respuesta de PQRS_x000a_Notificaciones_x000a_Encuestas de satisfacción"/>
    <s v="Actos Administrativos notificados_x000a_Registro en ANNA Minería_x000a_Recurso de reposición / comunicación de entrada _x000a_Constancia de ejecutoria_x000a_Comunicaciones de salida internas y externas_x000a_Estudio de percepción en la satisfacción de usuarios mineros"/>
    <s v="PAR"/>
    <s v="PAR Manizales"/>
    <x v="0"/>
    <s v="Emergencia sanitaria por pandemia COVID-19"/>
    <x v="0"/>
    <x v="0"/>
    <x v="0"/>
    <s v="Geológico - suelo"/>
    <s v="Certero"/>
    <s v="Alta"/>
    <s v="Alto"/>
    <n v="5"/>
    <n v="5"/>
    <n v="25"/>
    <s v="No tolerable"/>
    <s v="Si"/>
    <m/>
    <m/>
    <m/>
    <m/>
    <m/>
    <m/>
    <m/>
  </r>
  <r>
    <m/>
    <x v="1"/>
    <x v="4"/>
    <m/>
    <m/>
    <m/>
    <m/>
    <x v="1"/>
    <m/>
    <x v="0"/>
    <x v="3"/>
    <x v="1"/>
    <s v="Sociocultural - social"/>
    <s v="Certero"/>
    <s v="Moderada"/>
    <s v="Moderado"/>
    <n v="5"/>
    <n v="3"/>
    <n v="15"/>
    <s v="Potencialmente no tolerable"/>
    <s v="No"/>
    <m/>
    <m/>
    <m/>
    <m/>
    <m/>
    <m/>
    <m/>
  </r>
  <r>
    <m/>
    <x v="1"/>
    <x v="4"/>
    <m/>
    <m/>
    <m/>
    <m/>
    <x v="1"/>
    <m/>
    <x v="1"/>
    <x v="1"/>
    <x v="0"/>
    <s v="Biológico - biodiversidad"/>
    <s v="Probable"/>
    <s v="Baja"/>
    <s v="Bajo"/>
    <n v="3"/>
    <n v="1"/>
    <n v="3"/>
    <s v="Tolerable"/>
    <s v="No"/>
    <m/>
    <m/>
    <m/>
    <m/>
    <m/>
    <m/>
    <m/>
  </r>
  <r>
    <m/>
    <x v="1"/>
    <x v="4"/>
    <m/>
    <m/>
    <m/>
    <m/>
    <x v="1"/>
    <m/>
    <x v="2"/>
    <x v="2"/>
    <x v="1"/>
    <s v="Sociocultural - social"/>
    <s v="Certero"/>
    <s v="Baja"/>
    <s v="Bajo"/>
    <n v="5"/>
    <n v="1"/>
    <n v="5"/>
    <s v="Tolerable"/>
    <s v="No"/>
    <m/>
    <m/>
    <m/>
    <m/>
    <m/>
    <m/>
    <m/>
  </r>
  <r>
    <m/>
    <x v="1"/>
    <x v="4"/>
    <m/>
    <m/>
    <m/>
    <m/>
    <x v="1"/>
    <m/>
    <x v="3"/>
    <x v="4"/>
    <x v="0"/>
    <s v="Energético"/>
    <s v="Certero"/>
    <s v="Alta"/>
    <s v="Alto"/>
    <n v="5"/>
    <n v="5"/>
    <n v="25"/>
    <s v="No tolerable"/>
    <s v="Si"/>
    <m/>
    <m/>
    <m/>
    <m/>
    <m/>
    <m/>
    <m/>
  </r>
  <r>
    <s v="Estratégicos_x000a_Misionales_x000a_Apoyo_x000a_Evaluación"/>
    <x v="5"/>
    <x v="5"/>
    <s v="Visitas de fiscalización"/>
    <s v="Asistencias y conceptos técnicos  "/>
    <s v="PAR"/>
    <s v="PAR Manizales"/>
    <x v="0"/>
    <s v="Emergencia sanitaria por pandemia COVID-19"/>
    <x v="7"/>
    <x v="16"/>
    <x v="0"/>
    <s v="Atmosférico - aire"/>
    <s v="Probable"/>
    <s v="Alta"/>
    <s v="Moderado"/>
    <n v="3"/>
    <n v="5"/>
    <n v="15"/>
    <s v="Potencialmente no tolerable"/>
    <s v="No"/>
    <m/>
    <m/>
    <m/>
    <m/>
    <m/>
    <m/>
    <m/>
  </r>
  <r>
    <m/>
    <x v="1"/>
    <x v="5"/>
    <m/>
    <m/>
    <m/>
    <m/>
    <x v="1"/>
    <m/>
    <x v="7"/>
    <x v="13"/>
    <x v="0"/>
    <s v="Atmosférico - aire"/>
    <s v="Probable"/>
    <s v="Alta"/>
    <s v="Moderado"/>
    <n v="3"/>
    <n v="5"/>
    <n v="15"/>
    <s v="Potencialmente no tolerable"/>
    <s v="No"/>
    <m/>
    <m/>
    <m/>
    <m/>
    <m/>
    <m/>
    <m/>
  </r>
  <r>
    <m/>
    <x v="1"/>
    <x v="5"/>
    <m/>
    <m/>
    <m/>
    <m/>
    <x v="1"/>
    <m/>
    <x v="7"/>
    <x v="12"/>
    <x v="0"/>
    <s v="Atmosférico - aire"/>
    <s v="Probable"/>
    <s v="Moderada"/>
    <s v="Bajo"/>
    <n v="3"/>
    <n v="3"/>
    <n v="9"/>
    <s v="Tolerable"/>
    <s v="No"/>
    <m/>
    <m/>
    <m/>
    <m/>
    <m/>
    <m/>
    <m/>
  </r>
  <r>
    <m/>
    <x v="1"/>
    <x v="5"/>
    <m/>
    <m/>
    <m/>
    <m/>
    <x v="1"/>
    <m/>
    <x v="6"/>
    <x v="7"/>
    <x v="0"/>
    <s v="Geológico - suelo"/>
    <s v="Probable"/>
    <s v="Baja"/>
    <s v="Bajo"/>
    <n v="3"/>
    <n v="1"/>
    <n v="3"/>
    <s v="Tolerable"/>
    <s v="No"/>
    <m/>
    <m/>
    <m/>
    <m/>
    <m/>
    <m/>
    <m/>
  </r>
  <r>
    <m/>
    <x v="1"/>
    <x v="5"/>
    <m/>
    <m/>
    <m/>
    <m/>
    <x v="1"/>
    <m/>
    <x v="0"/>
    <x v="9"/>
    <x v="0"/>
    <s v="Geológico - suelo"/>
    <s v="Probable"/>
    <s v="Alta"/>
    <s v="Moderado"/>
    <n v="3"/>
    <n v="5"/>
    <n v="15"/>
    <s v="Potencialmente no tolerable"/>
    <s v="No"/>
    <m/>
    <m/>
    <m/>
    <m/>
    <m/>
    <m/>
    <m/>
  </r>
  <r>
    <m/>
    <x v="1"/>
    <x v="5"/>
    <m/>
    <m/>
    <m/>
    <m/>
    <x v="1"/>
    <m/>
    <x v="2"/>
    <x v="2"/>
    <x v="1"/>
    <s v="Sociocultural - social"/>
    <s v="Certero"/>
    <s v="Baja"/>
    <s v="Bajo"/>
    <n v="5"/>
    <n v="1"/>
    <n v="5"/>
    <s v="Tolerable"/>
    <s v="No"/>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14C636B-E99D-45BE-A042-E7E057FDDD1F}" name="TablaDinámica1"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7:C17" firstHeaderRow="1" firstDataRow="1" firstDataCol="2" rowPageCount="3" colPageCount="1"/>
  <pivotFields count="28">
    <pivotField compact="0" outline="0" showAll="0"/>
    <pivotField compact="0" outline="0" showAll="0">
      <items count="9">
        <item x="1"/>
        <item m="1" x="6"/>
        <item x="2"/>
        <item x="3"/>
        <item x="4"/>
        <item m="1" x="7"/>
        <item x="0"/>
        <item x="5"/>
        <item t="default"/>
      </items>
    </pivotField>
    <pivotField axis="axisPage" compact="0" outline="0" showAll="0">
      <items count="7">
        <item x="3"/>
        <item x="0"/>
        <item x="1"/>
        <item x="2"/>
        <item x="4"/>
        <item x="5"/>
        <item t="default"/>
      </items>
    </pivotField>
    <pivotField compact="0" outline="0" showAll="0"/>
    <pivotField compact="0" outline="0" showAll="0"/>
    <pivotField compact="0" outline="0" showAll="0"/>
    <pivotField compact="0" outline="0" showAll="0"/>
    <pivotField axis="axisPage" compact="0" outline="0" showAll="0">
      <items count="3">
        <item x="1"/>
        <item x="0"/>
        <item t="default"/>
      </items>
    </pivotField>
    <pivotField compact="0" outline="0" showAll="0"/>
    <pivotField axis="axisRow" compact="0" outline="0" showAll="0">
      <items count="11">
        <item sd="0" x="5"/>
        <item sd="0" m="1" x="9"/>
        <item sd="0" x="0"/>
        <item sd="0" x="1"/>
        <item sd="0" x="2"/>
        <item sd="0" x="3"/>
        <item sd="0" x="4"/>
        <item sd="0" x="6"/>
        <item sd="0" x="7"/>
        <item sd="0" x="8"/>
        <item t="default"/>
      </items>
    </pivotField>
    <pivotField axis="axisRow" compact="0" outline="0" showAll="0">
      <items count="20">
        <item m="1" x="18"/>
        <item m="1" x="17"/>
        <item x="0"/>
        <item x="1"/>
        <item x="2"/>
        <item x="3"/>
        <item x="4"/>
        <item x="5"/>
        <item x="6"/>
        <item x="7"/>
        <item x="8"/>
        <item x="9"/>
        <item x="10"/>
        <item x="11"/>
        <item x="12"/>
        <item x="13"/>
        <item x="14"/>
        <item x="15"/>
        <item x="16"/>
        <item t="default"/>
      </items>
    </pivotField>
    <pivotField axis="axisPage" compact="0" outline="0" showAll="0">
      <items count="4">
        <item m="1" x="2"/>
        <item x="0"/>
        <item x="1"/>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9"/>
    <field x="10"/>
  </rowFields>
  <rowItems count="10">
    <i>
      <x/>
    </i>
    <i>
      <x v="2"/>
    </i>
    <i>
      <x v="3"/>
    </i>
    <i>
      <x v="4"/>
    </i>
    <i>
      <x v="5"/>
    </i>
    <i>
      <x v="6"/>
    </i>
    <i>
      <x v="7"/>
    </i>
    <i>
      <x v="8"/>
    </i>
    <i>
      <x v="9"/>
    </i>
    <i t="grand">
      <x/>
    </i>
  </rowItems>
  <colItems count="1">
    <i/>
  </colItems>
  <pageFields count="3">
    <pageField fld="2" hier="-1"/>
    <pageField fld="11" hier="-1"/>
    <pageField fld="7" hier="-1"/>
  </pageFields>
  <dataFields count="1">
    <dataField name="Promedio de Valor valoración inicial 2022" fld="18" subtotal="average" baseField="10" baseItem="2" numFmtId="1"/>
  </dataFields>
  <formats count="67">
    <format dxfId="66">
      <pivotArea dataOnly="0" labelOnly="1" outline="0" axis="axisValues" fieldPosition="0"/>
    </format>
    <format dxfId="65">
      <pivotArea field="9" type="button" dataOnly="0" labelOnly="1" outline="0" axis="axisRow" fieldPosition="0"/>
    </format>
    <format dxfId="64">
      <pivotArea field="10" type="button" dataOnly="0" labelOnly="1" outline="0" axis="axisRow" fieldPosition="1"/>
    </format>
    <format dxfId="63">
      <pivotArea dataOnly="0" labelOnly="1" outline="0" axis="axisValues" fieldPosition="0"/>
    </format>
    <format dxfId="62">
      <pivotArea field="9" type="button" dataOnly="0" labelOnly="1" outline="0" axis="axisRow" fieldPosition="0"/>
    </format>
    <format dxfId="61">
      <pivotArea field="10" type="button" dataOnly="0" labelOnly="1" outline="0" axis="axisRow" fieldPosition="1"/>
    </format>
    <format dxfId="60">
      <pivotArea dataOnly="0" labelOnly="1" outline="0" axis="axisValues" fieldPosition="0"/>
    </format>
    <format dxfId="59">
      <pivotArea type="all" dataOnly="0" outline="0" fieldPosition="0"/>
    </format>
    <format dxfId="58">
      <pivotArea outline="0" collapsedLevelsAreSubtotals="1" fieldPosition="0"/>
    </format>
    <format dxfId="57">
      <pivotArea field="9" type="button" dataOnly="0" labelOnly="1" outline="0" axis="axisRow" fieldPosition="0"/>
    </format>
    <format dxfId="56">
      <pivotArea field="10" type="button" dataOnly="0" labelOnly="1" outline="0" axis="axisRow" fieldPosition="1"/>
    </format>
    <format dxfId="55">
      <pivotArea dataOnly="0" labelOnly="1" outline="0" fieldPosition="0">
        <references count="1">
          <reference field="9" count="0"/>
        </references>
      </pivotArea>
    </format>
    <format dxfId="54">
      <pivotArea dataOnly="0" labelOnly="1" outline="0" fieldPosition="0">
        <references count="1">
          <reference field="9" count="1" defaultSubtotal="1">
            <x v="1"/>
          </reference>
        </references>
      </pivotArea>
    </format>
    <format dxfId="53">
      <pivotArea dataOnly="0" labelOnly="1" grandRow="1" outline="0" fieldPosition="0"/>
    </format>
    <format dxfId="52">
      <pivotArea dataOnly="0" labelOnly="1" outline="0" fieldPosition="0">
        <references count="2">
          <reference field="9" count="1" selected="0">
            <x v="1"/>
          </reference>
          <reference field="10" count="1">
            <x v="1"/>
          </reference>
        </references>
      </pivotArea>
    </format>
    <format dxfId="51">
      <pivotArea dataOnly="0" labelOnly="1" outline="0" axis="axisValues" fieldPosition="0"/>
    </format>
    <format dxfId="50">
      <pivotArea type="all" dataOnly="0" outline="0" fieldPosition="0"/>
    </format>
    <format dxfId="49">
      <pivotArea outline="0" collapsedLevelsAreSubtotals="1" fieldPosition="0"/>
    </format>
    <format dxfId="48">
      <pivotArea field="9" type="button" dataOnly="0" labelOnly="1" outline="0" axis="axisRow" fieldPosition="0"/>
    </format>
    <format dxfId="47">
      <pivotArea field="10" type="button" dataOnly="0" labelOnly="1" outline="0" axis="axisRow" fieldPosition="1"/>
    </format>
    <format dxfId="46">
      <pivotArea dataOnly="0" labelOnly="1" outline="0" fieldPosition="0">
        <references count="1">
          <reference field="9" count="0"/>
        </references>
      </pivotArea>
    </format>
    <format dxfId="45">
      <pivotArea dataOnly="0" labelOnly="1" outline="0" fieldPosition="0">
        <references count="1">
          <reference field="9" count="1" defaultSubtotal="1">
            <x v="1"/>
          </reference>
        </references>
      </pivotArea>
    </format>
    <format dxfId="44">
      <pivotArea dataOnly="0" labelOnly="1" grandRow="1" outline="0" fieldPosition="0"/>
    </format>
    <format dxfId="43">
      <pivotArea dataOnly="0" labelOnly="1" outline="0" fieldPosition="0">
        <references count="2">
          <reference field="9" count="1" selected="0">
            <x v="1"/>
          </reference>
          <reference field="10" count="1">
            <x v="1"/>
          </reference>
        </references>
      </pivotArea>
    </format>
    <format dxfId="42">
      <pivotArea dataOnly="0" labelOnly="1" outline="0" axis="axisValues" fieldPosition="0"/>
    </format>
    <format dxfId="41">
      <pivotArea outline="0" fieldPosition="0">
        <references count="1">
          <reference field="9" count="0" selected="0"/>
        </references>
      </pivotArea>
    </format>
    <format dxfId="40">
      <pivotArea field="9" type="button" dataOnly="0" labelOnly="1" outline="0" axis="axisRow" fieldPosition="0"/>
    </format>
    <format dxfId="39">
      <pivotArea field="10" type="button" dataOnly="0" labelOnly="1" outline="0" axis="axisRow" fieldPosition="1"/>
    </format>
    <format dxfId="38">
      <pivotArea dataOnly="0" labelOnly="1" outline="0" fieldPosition="0">
        <references count="1">
          <reference field="9" count="0"/>
        </references>
      </pivotArea>
    </format>
    <format dxfId="37">
      <pivotArea dataOnly="0" labelOnly="1" outline="0" axis="axisValues" fieldPosition="0"/>
    </format>
    <format dxfId="36">
      <pivotArea type="all" dataOnly="0" outline="0" fieldPosition="0"/>
    </format>
    <format dxfId="35">
      <pivotArea outline="0" collapsedLevelsAreSubtotals="1" fieldPosition="0"/>
    </format>
    <format dxfId="34">
      <pivotArea field="9" type="button" dataOnly="0" labelOnly="1" outline="0" axis="axisRow" fieldPosition="0"/>
    </format>
    <format dxfId="33">
      <pivotArea field="10" type="button" dataOnly="0" labelOnly="1" outline="0" axis="axisRow" fieldPosition="1"/>
    </format>
    <format dxfId="32">
      <pivotArea dataOnly="0" labelOnly="1" outline="0" fieldPosition="0">
        <references count="1">
          <reference field="9" count="0"/>
        </references>
      </pivotArea>
    </format>
    <format dxfId="31">
      <pivotArea dataOnly="0" labelOnly="1" outline="0" fieldPosition="0">
        <references count="1">
          <reference field="9" count="0" defaultSubtotal="1"/>
        </references>
      </pivotArea>
    </format>
    <format dxfId="30">
      <pivotArea dataOnly="0" labelOnly="1" grandRow="1" outline="0" fieldPosition="0"/>
    </format>
    <format dxfId="29">
      <pivotArea dataOnly="0" labelOnly="1" outline="0" fieldPosition="0">
        <references count="2">
          <reference field="9" count="1" selected="0">
            <x v="0"/>
          </reference>
          <reference field="10" count="2">
            <x v="0"/>
            <x v="8"/>
          </reference>
        </references>
      </pivotArea>
    </format>
    <format dxfId="28">
      <pivotArea dataOnly="0" labelOnly="1" outline="0" fieldPosition="0">
        <references count="2">
          <reference field="9" count="1" selected="0">
            <x v="2"/>
          </reference>
          <reference field="10" count="5">
            <x v="2"/>
            <x v="5"/>
            <x v="10"/>
            <x v="11"/>
            <x v="12"/>
          </reference>
        </references>
      </pivotArea>
    </format>
    <format dxfId="27">
      <pivotArea dataOnly="0" labelOnly="1" outline="0" fieldPosition="0">
        <references count="2">
          <reference field="9" count="1" selected="0">
            <x v="3"/>
          </reference>
          <reference field="10" count="1">
            <x v="3"/>
          </reference>
        </references>
      </pivotArea>
    </format>
    <format dxfId="26">
      <pivotArea dataOnly="0" labelOnly="1" outline="0" fieldPosition="0">
        <references count="2">
          <reference field="9" count="1" selected="0">
            <x v="4"/>
          </reference>
          <reference field="10" count="1">
            <x v="4"/>
          </reference>
        </references>
      </pivotArea>
    </format>
    <format dxfId="25">
      <pivotArea dataOnly="0" labelOnly="1" outline="0" fieldPosition="0">
        <references count="2">
          <reference field="9" count="1" selected="0">
            <x v="5"/>
          </reference>
          <reference field="10" count="1">
            <x v="6"/>
          </reference>
        </references>
      </pivotArea>
    </format>
    <format dxfId="24">
      <pivotArea dataOnly="0" labelOnly="1" outline="0" fieldPosition="0">
        <references count="2">
          <reference field="9" count="1" selected="0">
            <x v="6"/>
          </reference>
          <reference field="10" count="1">
            <x v="7"/>
          </reference>
        </references>
      </pivotArea>
    </format>
    <format dxfId="23">
      <pivotArea dataOnly="0" labelOnly="1" outline="0" fieldPosition="0">
        <references count="2">
          <reference field="9" count="1" selected="0">
            <x v="7"/>
          </reference>
          <reference field="10" count="1">
            <x v="9"/>
          </reference>
        </references>
      </pivotArea>
    </format>
    <format dxfId="22">
      <pivotArea dataOnly="0" labelOnly="1" outline="0" fieldPosition="0">
        <references count="2">
          <reference field="9" count="1" selected="0">
            <x v="8"/>
          </reference>
          <reference field="10" count="5">
            <x v="13"/>
            <x v="14"/>
            <x v="15"/>
            <x v="16"/>
            <x v="18"/>
          </reference>
        </references>
      </pivotArea>
    </format>
    <format dxfId="21">
      <pivotArea dataOnly="0" labelOnly="1" outline="0" fieldPosition="0">
        <references count="2">
          <reference field="9" count="1" selected="0">
            <x v="9"/>
          </reference>
          <reference field="10" count="1">
            <x v="17"/>
          </reference>
        </references>
      </pivotArea>
    </format>
    <format dxfId="20">
      <pivotArea dataOnly="0" labelOnly="1" outline="0" axis="axisValues" fieldPosition="0"/>
    </format>
    <format dxfId="19">
      <pivotArea outline="0" collapsedLevelsAreSubtotals="1" fieldPosition="0"/>
    </format>
    <format dxfId="18">
      <pivotArea outline="0" collapsedLevelsAreSubtotals="1" fieldPosition="0"/>
    </format>
    <format dxfId="17">
      <pivotArea type="all" dataOnly="0" outline="0" fieldPosition="0"/>
    </format>
    <format dxfId="16">
      <pivotArea outline="0" collapsedLevelsAreSubtotals="1" fieldPosition="0"/>
    </format>
    <format dxfId="15">
      <pivotArea field="9" type="button" dataOnly="0" labelOnly="1" outline="0" axis="axisRow" fieldPosition="0"/>
    </format>
    <format dxfId="14">
      <pivotArea field="10" type="button" dataOnly="0" labelOnly="1" outline="0" axis="axisRow" fieldPosition="1"/>
    </format>
    <format dxfId="13">
      <pivotArea dataOnly="0" labelOnly="1" outline="0" fieldPosition="0">
        <references count="1">
          <reference field="9" count="0"/>
        </references>
      </pivotArea>
    </format>
    <format dxfId="12">
      <pivotArea dataOnly="0" labelOnly="1" outline="0" fieldPosition="0">
        <references count="1">
          <reference field="9" count="0" defaultSubtotal="1"/>
        </references>
      </pivotArea>
    </format>
    <format dxfId="11">
      <pivotArea dataOnly="0" labelOnly="1" grandRow="1" outline="0" fieldPosition="0"/>
    </format>
    <format dxfId="10">
      <pivotArea dataOnly="0" labelOnly="1" outline="0" fieldPosition="0">
        <references count="2">
          <reference field="9" count="1" selected="0">
            <x v="0"/>
          </reference>
          <reference field="10" count="2">
            <x v="0"/>
            <x v="8"/>
          </reference>
        </references>
      </pivotArea>
    </format>
    <format dxfId="9">
      <pivotArea dataOnly="0" labelOnly="1" outline="0" fieldPosition="0">
        <references count="2">
          <reference field="9" count="1" selected="0">
            <x v="2"/>
          </reference>
          <reference field="10" count="5">
            <x v="2"/>
            <x v="5"/>
            <x v="10"/>
            <x v="11"/>
            <x v="12"/>
          </reference>
        </references>
      </pivotArea>
    </format>
    <format dxfId="8">
      <pivotArea dataOnly="0" labelOnly="1" outline="0" fieldPosition="0">
        <references count="2">
          <reference field="9" count="1" selected="0">
            <x v="3"/>
          </reference>
          <reference field="10" count="1">
            <x v="3"/>
          </reference>
        </references>
      </pivotArea>
    </format>
    <format dxfId="7">
      <pivotArea dataOnly="0" labelOnly="1" outline="0" fieldPosition="0">
        <references count="2">
          <reference field="9" count="1" selected="0">
            <x v="4"/>
          </reference>
          <reference field="10" count="1">
            <x v="4"/>
          </reference>
        </references>
      </pivotArea>
    </format>
    <format dxfId="6">
      <pivotArea dataOnly="0" labelOnly="1" outline="0" fieldPosition="0">
        <references count="2">
          <reference field="9" count="1" selected="0">
            <x v="5"/>
          </reference>
          <reference field="10" count="1">
            <x v="6"/>
          </reference>
        </references>
      </pivotArea>
    </format>
    <format dxfId="5">
      <pivotArea dataOnly="0" labelOnly="1" outline="0" fieldPosition="0">
        <references count="2">
          <reference field="9" count="1" selected="0">
            <x v="6"/>
          </reference>
          <reference field="10" count="1">
            <x v="7"/>
          </reference>
        </references>
      </pivotArea>
    </format>
    <format dxfId="4">
      <pivotArea dataOnly="0" labelOnly="1" outline="0" fieldPosition="0">
        <references count="2">
          <reference field="9" count="1" selected="0">
            <x v="7"/>
          </reference>
          <reference field="10" count="1">
            <x v="9"/>
          </reference>
        </references>
      </pivotArea>
    </format>
    <format dxfId="3">
      <pivotArea dataOnly="0" labelOnly="1" outline="0" fieldPosition="0">
        <references count="2">
          <reference field="9" count="1" selected="0">
            <x v="8"/>
          </reference>
          <reference field="10" count="5">
            <x v="13"/>
            <x v="14"/>
            <x v="15"/>
            <x v="16"/>
            <x v="18"/>
          </reference>
        </references>
      </pivotArea>
    </format>
    <format dxfId="2">
      <pivotArea dataOnly="0" labelOnly="1" outline="0" fieldPosition="0">
        <references count="2">
          <reference field="9" count="1" selected="0">
            <x v="9"/>
          </reference>
          <reference field="10" count="1">
            <x v="17"/>
          </reference>
        </references>
      </pivotArea>
    </format>
    <format dxfId="1">
      <pivotArea dataOnly="0" labelOnly="1" outline="0" axis="axisValues" fieldPosition="0"/>
    </format>
    <format dxfId="0">
      <pivotArea outline="0" fieldPosition="0">
        <references count="1">
          <reference field="9" count="0" selected="0"/>
        </references>
      </pivotArea>
    </format>
  </formats>
  <conditionalFormats count="3">
    <conditionalFormat priority="1">
      <pivotAreas count="1">
        <pivotArea type="data" outline="0" collapsedLevelsAreSubtotals="1" fieldPosition="0">
          <references count="1">
            <reference field="4294967294" count="1" selected="0">
              <x v="0"/>
            </reference>
          </references>
        </pivotArea>
      </pivotAreas>
    </conditionalFormat>
    <conditionalFormat priority="2">
      <pivotAreas count="1">
        <pivotArea type="data" outline="0" collapsedLevelsAreSubtotals="1" fieldPosition="0">
          <references count="1">
            <reference field="4294967294" count="1" selected="0">
              <x v="0"/>
            </reference>
          </references>
        </pivotArea>
      </pivotAreas>
    </conditionalFormat>
    <conditionalFormat priority="3">
      <pivotAreas count="1">
        <pivotArea type="data" outline="0" collapsedLevelsAreSubtotals="1" fieldPosition="0">
          <references count="1">
            <reference field="4294967294" count="1" selected="0">
              <x v="0"/>
            </reference>
          </references>
        </pivotArea>
      </pivotAreas>
    </conditionalFormat>
  </conditional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ESSM" displayName="ESSM" ref="A1:A6" totalsRowShown="0" headerRowDxfId="137" dataDxfId="136">
  <autoFilter ref="A1:A6" xr:uid="{00000000-0009-0000-0100-000008000000}"/>
  <tableColumns count="1">
    <tableColumn id="1" xr3:uid="{00000000-0010-0000-0000-000001000000}" name="ESSM" dataDxfId="135"/>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Generación_de_empleo" displayName="Generación_de_empleo" ref="L1:L2" totalsRowShown="0" headerRowDxfId="110" dataDxfId="109">
  <autoFilter ref="L1:L2" xr:uid="{00000000-0009-0000-0100-000012000000}"/>
  <tableColumns count="1">
    <tableColumn id="1" xr3:uid="{00000000-0010-0000-0900-000001000000}" name="Generación_de_empleo" dataDxfId="10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Consumo_de_energía_eléctrica" displayName="Consumo_de_energía_eléctrica" ref="N1:N2" totalsRowShown="0" headerRowDxfId="107" dataDxfId="106">
  <autoFilter ref="N1:N2" xr:uid="{00000000-0009-0000-0100-000014000000}"/>
  <tableColumns count="1">
    <tableColumn id="1" xr3:uid="{00000000-0010-0000-0B00-000001000000}" name="Consumo_de_energía_eléctrica" dataDxfId="105"/>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ipo_de_impacto" displayName="Tipo_de_impacto" ref="O1:O3" totalsRowShown="0" headerRowDxfId="104" dataDxfId="103">
  <autoFilter ref="O1:O3" xr:uid="{00000000-0009-0000-0100-000015000000}"/>
  <tableColumns count="1">
    <tableColumn id="1" xr3:uid="{00000000-0010-0000-0C00-000001000000}" name="Tipo de impacto" dataDxfId="102"/>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Componente_Ambiental" displayName="Componente_Ambiental" ref="P1:P9" totalsRowShown="0" headerRowDxfId="101" dataDxfId="100">
  <autoFilter ref="P1:P9" xr:uid="{00000000-0009-0000-0100-000016000000}"/>
  <tableColumns count="1">
    <tableColumn id="1" xr3:uid="{00000000-0010-0000-0D00-000001000000}" name="Componente Ambiental" dataDxfId="99"/>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Probabilidad" displayName="Probabilidad" ref="Q1:Q4" totalsRowShown="0" headerRowDxfId="98" dataDxfId="97">
  <autoFilter ref="Q1:Q4" xr:uid="{00000000-0009-0000-0100-000017000000}"/>
  <tableColumns count="1">
    <tableColumn id="1" xr3:uid="{00000000-0010-0000-0E00-000001000000}" name="Probabilidad" dataDxfId="96"/>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Valor_probabilidad" displayName="Valor_probabilidad" ref="R1:R4" totalsRowShown="0" headerRowDxfId="95" dataDxfId="94">
  <autoFilter ref="R1:R4" xr:uid="{00000000-0009-0000-0100-000018000000}"/>
  <tableColumns count="1">
    <tableColumn id="1" xr3:uid="{00000000-0010-0000-0F00-000001000000}" name="Valor probabilidad" dataDxfId="93"/>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Consecuencia" displayName="Consecuencia" ref="S1:S4" totalsRowShown="0" headerRowDxfId="92" dataDxfId="91">
  <autoFilter ref="S1:S4" xr:uid="{00000000-0009-0000-0100-000019000000}"/>
  <tableColumns count="1">
    <tableColumn id="1" xr3:uid="{00000000-0010-0000-1000-000001000000}" name="Consecuencia" dataDxfId="90"/>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Valor_consecuencia" displayName="Valor_consecuencia" ref="T1:T4" totalsRowShown="0" headerRowDxfId="89" dataDxfId="88">
  <autoFilter ref="T1:T4" xr:uid="{00000000-0009-0000-0100-00001A000000}"/>
  <tableColumns count="1">
    <tableColumn id="1" xr3:uid="{00000000-0010-0000-1100-000001000000}" name="Valor consecuencia" dataDxfId="87"/>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Significancia" displayName="Significancia" ref="U1:U4" totalsRowShown="0" headerRowDxfId="86" dataDxfId="85">
  <autoFilter ref="U1:U4" xr:uid="{00000000-0009-0000-0100-00001C000000}"/>
  <tableColumns count="1">
    <tableColumn id="1" xr3:uid="{00000000-0010-0000-1200-000001000000}" name="Significancia" dataDxfId="84"/>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Generación_de_Emisiones" displayName="Generación_de_Emisiones" ref="E1:E6" totalsRowShown="0" headerRowDxfId="83" dataDxfId="82">
  <autoFilter ref="E1:E6" xr:uid="{00000000-0009-0000-0100-00001D000000}"/>
  <tableColumns count="1">
    <tableColumn id="1" xr3:uid="{00000000-0010-0000-1300-000001000000}" name="Generación_de_Emisiones" dataDxfId="8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PASSM" displayName="PASSM" ref="B1:B5" totalsRowShown="0" headerRowDxfId="134" dataDxfId="133">
  <autoFilter ref="B1:B5" xr:uid="{00000000-0009-0000-0100-000009000000}"/>
  <tableColumns count="1">
    <tableColumn id="1" xr3:uid="{00000000-0010-0000-0100-000001000000}" name="PASSM" dataDxfId="13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6DB168F-1078-44E8-AB90-88202B9BBEE5}" name="Uso_de_publicidad" displayName="Uso_de_publicidad" ref="M1:M2" totalsRowShown="0" headerRowDxfId="80" dataDxfId="79" tableBorderDxfId="78">
  <autoFilter ref="M1:M2" xr:uid="{56DB168F-1078-44E8-AB90-88202B9BBEE5}"/>
  <tableColumns count="1">
    <tableColumn id="1" xr3:uid="{CFEB385A-DCDE-4378-A1E1-BB3BC445A69C}" name="Uso_de_publicidad" dataDxfId="7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PAR" displayName="PAR" ref="C1:C13" totalsRowShown="0" headerRowDxfId="131" dataDxfId="130">
  <autoFilter ref="C1:C13" xr:uid="{00000000-0009-0000-0100-00000A000000}"/>
  <tableColumns count="1">
    <tableColumn id="1" xr3:uid="{00000000-0010-0000-0200-000001000000}" name="PAR" dataDxfId="12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Generación_de_Vertimientos" displayName="Generación_de_Vertimientos" ref="F1:F3" totalsRowShown="0" headerRowDxfId="128" dataDxfId="127">
  <autoFilter ref="F1:F3" xr:uid="{00000000-0009-0000-0100-00000C000000}"/>
  <tableColumns count="1">
    <tableColumn id="1" xr3:uid="{00000000-0010-0000-0300-000001000000}" name="Generación_de_vertimientos" dataDxfId="12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Consumo_del_recurso_hídrico" displayName="Consumo_del_recurso_hídrico" ref="G1:G3" totalsRowShown="0" headerRowDxfId="125" dataDxfId="124">
  <autoFilter ref="G1:G3" xr:uid="{00000000-0009-0000-0100-00000D000000}"/>
  <tableColumns count="1">
    <tableColumn id="1" xr3:uid="{00000000-0010-0000-0400-000001000000}" name="Consumo_del_recurso_hídrico" dataDxfId="12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Ocupación_del_suelo" displayName="Ocupación_del_suelo" ref="H1:H2" totalsRowShown="0" headerRowDxfId="122" dataDxfId="121">
  <autoFilter ref="H1:H2" xr:uid="{00000000-0009-0000-0100-00000E000000}"/>
  <tableColumns count="1">
    <tableColumn id="1" xr3:uid="{00000000-0010-0000-0500-000001000000}" name="Ocupación_del_suelo" dataDxfId="12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Generación_de_derrames" displayName="Generación_de_derrames" ref="I1:I2" totalsRowShown="0" headerRowDxfId="119" dataDxfId="118">
  <autoFilter ref="I1:I2" xr:uid="{00000000-0009-0000-0100-00000F000000}"/>
  <tableColumns count="1">
    <tableColumn id="1" xr3:uid="{00000000-0010-0000-0600-000001000000}" name="Generación_de_derrames" dataDxfId="117"/>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Generación_de_residuos" displayName="Generación_de_residuos" ref="J1:J7" totalsRowShown="0" headerRowDxfId="116" dataDxfId="115">
  <autoFilter ref="J1:J7" xr:uid="{00000000-0009-0000-0100-000010000000}"/>
  <tableColumns count="1">
    <tableColumn id="1" xr3:uid="{00000000-0010-0000-0700-000001000000}" name="Generación_de_residuos" dataDxfId="114"/>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Consumo_de_materias_primas_e_insumos" displayName="Consumo_de_materias_primas_e_insumos" ref="K1:K2" totalsRowShown="0" headerRowDxfId="113" dataDxfId="112">
  <autoFilter ref="K1:K2" xr:uid="{00000000-0009-0000-0100-000011000000}"/>
  <tableColumns count="1">
    <tableColumn id="1" xr3:uid="{00000000-0010-0000-0800-000001000000}" name="Consumo_de_materias_primas_e_insumos" dataDxfId="11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nm.gov.co/?q=acceso-isoluc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topLeftCell="K1" workbookViewId="0">
      <selection activeCell="M2" sqref="M2"/>
    </sheetView>
  </sheetViews>
  <sheetFormatPr baseColWidth="10" defaultColWidth="11.5703125" defaultRowHeight="15" x14ac:dyDescent="0.25"/>
  <cols>
    <col min="1" max="1" width="12.5703125" style="2" bestFit="1" customWidth="1"/>
    <col min="2" max="2" width="18.28515625" style="2" bestFit="1" customWidth="1"/>
    <col min="3" max="3" width="18.7109375" style="2" bestFit="1" customWidth="1"/>
    <col min="4" max="5" width="25.7109375" style="2" customWidth="1"/>
    <col min="6" max="6" width="27.5703125" style="2" customWidth="1"/>
    <col min="7" max="7" width="27.85546875" style="2" customWidth="1"/>
    <col min="8" max="8" width="20.85546875" style="2" customWidth="1"/>
    <col min="9" max="9" width="24.42578125" style="2" customWidth="1"/>
    <col min="10" max="10" width="23.5703125" style="2" customWidth="1"/>
    <col min="11" max="11" width="38.85546875" style="2" customWidth="1"/>
    <col min="12" max="12" width="22.85546875" style="2" customWidth="1"/>
    <col min="13" max="13" width="51" style="2" customWidth="1"/>
    <col min="14" max="14" width="29.28515625" style="2" customWidth="1"/>
    <col min="15" max="15" width="17.5703125" style="1" customWidth="1"/>
    <col min="16" max="16" width="23.5703125" style="2" customWidth="1"/>
    <col min="17" max="17" width="13.5703125" style="2" customWidth="1"/>
    <col min="18" max="18" width="19" style="2" customWidth="1"/>
    <col min="19" max="19" width="14.42578125" style="2" customWidth="1"/>
    <col min="20" max="20" width="20.7109375" style="2" customWidth="1"/>
    <col min="21" max="21" width="16" style="2" customWidth="1"/>
    <col min="22" max="16384" width="11.5703125" style="2"/>
  </cols>
  <sheetData>
    <row r="1" spans="1:21" s="3" customFormat="1" ht="30" x14ac:dyDescent="0.25">
      <c r="A1" s="3" t="s">
        <v>0</v>
      </c>
      <c r="B1" s="3" t="s">
        <v>1</v>
      </c>
      <c r="C1" s="3" t="s">
        <v>2</v>
      </c>
      <c r="D1" s="4" t="s">
        <v>3</v>
      </c>
      <c r="E1" s="8" t="s">
        <v>4</v>
      </c>
      <c r="F1" s="3" t="s">
        <v>5</v>
      </c>
      <c r="G1" s="3" t="s">
        <v>6</v>
      </c>
      <c r="H1" s="3" t="s">
        <v>7</v>
      </c>
      <c r="I1" s="3" t="s">
        <v>8</v>
      </c>
      <c r="J1" s="3" t="s">
        <v>9</v>
      </c>
      <c r="K1" s="3" t="s">
        <v>10</v>
      </c>
      <c r="L1" s="3" t="s">
        <v>11</v>
      </c>
      <c r="M1" s="8" t="s">
        <v>12</v>
      </c>
      <c r="N1" s="3" t="s">
        <v>13</v>
      </c>
      <c r="O1" s="3" t="s">
        <v>14</v>
      </c>
      <c r="P1" s="3" t="s">
        <v>15</v>
      </c>
      <c r="Q1" s="3" t="s">
        <v>16</v>
      </c>
      <c r="R1" s="3" t="s">
        <v>17</v>
      </c>
      <c r="S1" s="3" t="s">
        <v>18</v>
      </c>
      <c r="T1" s="3" t="s">
        <v>19</v>
      </c>
      <c r="U1" s="3" t="s">
        <v>20</v>
      </c>
    </row>
    <row r="2" spans="1:21" ht="45" x14ac:dyDescent="0.25">
      <c r="A2" s="2" t="s">
        <v>21</v>
      </c>
      <c r="B2" s="2" t="s">
        <v>22</v>
      </c>
      <c r="C2" s="2" t="s">
        <v>23</v>
      </c>
      <c r="D2" s="5" t="s">
        <v>24</v>
      </c>
      <c r="E2" s="9" t="s">
        <v>25</v>
      </c>
      <c r="F2" s="2" t="s">
        <v>26</v>
      </c>
      <c r="G2" s="2" t="s">
        <v>27</v>
      </c>
      <c r="H2" s="2" t="s">
        <v>28</v>
      </c>
      <c r="I2" s="2" t="s">
        <v>29</v>
      </c>
      <c r="J2" s="2" t="s">
        <v>30</v>
      </c>
      <c r="K2" s="2" t="s">
        <v>31</v>
      </c>
      <c r="L2" s="2" t="s">
        <v>32</v>
      </c>
      <c r="M2" s="67" t="s">
        <v>33</v>
      </c>
      <c r="N2" s="2" t="s">
        <v>34</v>
      </c>
      <c r="O2" s="2" t="s">
        <v>35</v>
      </c>
      <c r="P2" s="2" t="s">
        <v>36</v>
      </c>
      <c r="Q2" s="2" t="s">
        <v>37</v>
      </c>
      <c r="R2" s="3">
        <v>1</v>
      </c>
      <c r="S2" s="2" t="s">
        <v>38</v>
      </c>
      <c r="T2" s="3">
        <v>1</v>
      </c>
      <c r="U2" s="2" t="s">
        <v>39</v>
      </c>
    </row>
    <row r="3" spans="1:21" ht="45" x14ac:dyDescent="0.25">
      <c r="A3" s="2" t="s">
        <v>40</v>
      </c>
      <c r="B3" s="2" t="s">
        <v>41</v>
      </c>
      <c r="C3" s="2" t="s">
        <v>42</v>
      </c>
      <c r="D3" s="6" t="s">
        <v>43</v>
      </c>
      <c r="E3" s="10" t="s">
        <v>44</v>
      </c>
      <c r="F3" s="2" t="s">
        <v>45</v>
      </c>
      <c r="G3" s="2" t="s">
        <v>46</v>
      </c>
      <c r="J3" s="2" t="s">
        <v>47</v>
      </c>
      <c r="O3" s="2" t="s">
        <v>48</v>
      </c>
      <c r="P3" s="2" t="s">
        <v>49</v>
      </c>
      <c r="Q3" s="2" t="s">
        <v>50</v>
      </c>
      <c r="R3" s="3">
        <v>3</v>
      </c>
      <c r="S3" s="2" t="s">
        <v>51</v>
      </c>
      <c r="T3" s="3">
        <v>3</v>
      </c>
      <c r="U3" s="2" t="s">
        <v>52</v>
      </c>
    </row>
    <row r="4" spans="1:21" ht="45" x14ac:dyDescent="0.25">
      <c r="A4" s="2" t="s">
        <v>53</v>
      </c>
      <c r="B4" s="2" t="s">
        <v>54</v>
      </c>
      <c r="C4" s="2" t="s">
        <v>55</v>
      </c>
      <c r="D4" s="5" t="s">
        <v>56</v>
      </c>
      <c r="E4" s="9" t="s">
        <v>57</v>
      </c>
      <c r="J4" s="2" t="s">
        <v>58</v>
      </c>
      <c r="O4" s="2"/>
      <c r="P4" s="2" t="s">
        <v>59</v>
      </c>
      <c r="Q4" s="2" t="s">
        <v>60</v>
      </c>
      <c r="R4" s="3">
        <v>5</v>
      </c>
      <c r="S4" s="2" t="s">
        <v>61</v>
      </c>
      <c r="T4" s="3">
        <v>5</v>
      </c>
      <c r="U4" s="2" t="s">
        <v>62</v>
      </c>
    </row>
    <row r="5" spans="1:21" ht="45" x14ac:dyDescent="0.25">
      <c r="A5" s="2" t="s">
        <v>63</v>
      </c>
      <c r="B5" s="2" t="s">
        <v>64</v>
      </c>
      <c r="C5" s="2" t="s">
        <v>65</v>
      </c>
      <c r="D5" s="6"/>
      <c r="E5" s="10" t="s">
        <v>66</v>
      </c>
      <c r="J5" s="2" t="s">
        <v>67</v>
      </c>
      <c r="O5" s="2"/>
      <c r="P5" s="2" t="s">
        <v>68</v>
      </c>
    </row>
    <row r="6" spans="1:21" ht="45" x14ac:dyDescent="0.25">
      <c r="A6" s="2" t="s">
        <v>69</v>
      </c>
      <c r="C6" s="2" t="s">
        <v>70</v>
      </c>
      <c r="D6" s="7"/>
      <c r="E6" s="9" t="s">
        <v>71</v>
      </c>
      <c r="J6" s="2" t="s">
        <v>72</v>
      </c>
      <c r="O6" s="2"/>
      <c r="P6" s="2" t="s">
        <v>73</v>
      </c>
    </row>
    <row r="7" spans="1:21" ht="30" x14ac:dyDescent="0.25">
      <c r="C7" s="2" t="s">
        <v>74</v>
      </c>
      <c r="J7" s="2" t="s">
        <v>75</v>
      </c>
      <c r="O7" s="2"/>
      <c r="P7" s="2" t="s">
        <v>76</v>
      </c>
    </row>
    <row r="8" spans="1:21" x14ac:dyDescent="0.25">
      <c r="C8" s="2" t="s">
        <v>77</v>
      </c>
      <c r="O8" s="2"/>
      <c r="P8" s="2" t="s">
        <v>49</v>
      </c>
    </row>
    <row r="9" spans="1:21" x14ac:dyDescent="0.25">
      <c r="C9" s="2" t="s">
        <v>78</v>
      </c>
      <c r="O9" s="2"/>
      <c r="P9" s="2" t="s">
        <v>79</v>
      </c>
    </row>
    <row r="10" spans="1:21" x14ac:dyDescent="0.25">
      <c r="C10" s="2" t="s">
        <v>80</v>
      </c>
      <c r="O10" s="2"/>
    </row>
    <row r="11" spans="1:21" x14ac:dyDescent="0.25">
      <c r="C11" s="2" t="s">
        <v>81</v>
      </c>
      <c r="O11" s="2"/>
    </row>
    <row r="12" spans="1:21" x14ac:dyDescent="0.25">
      <c r="C12" s="2" t="s">
        <v>82</v>
      </c>
      <c r="O12" s="2"/>
    </row>
    <row r="13" spans="1:21" x14ac:dyDescent="0.25">
      <c r="C13" s="2" t="s">
        <v>83</v>
      </c>
    </row>
  </sheetData>
  <dataValidations count="1">
    <dataValidation type="list" allowBlank="1" showInputMessage="1" showErrorMessage="1" sqref="M2" xr:uid="{00000000-0002-0000-0000-000000000000}">
      <formula1>$P$2:$P$9</formula1>
    </dataValidation>
  </dataValidations>
  <pageMargins left="0.7" right="0.7" top="0.75" bottom="0.75" header="0.3" footer="0.3"/>
  <tableParts count="20">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5E572-94FF-487F-B3E7-6C0F8411F221}">
  <dimension ref="A1:K27"/>
  <sheetViews>
    <sheetView view="pageBreakPreview" zoomScaleNormal="100" zoomScaleSheetLayoutView="100" workbookViewId="0">
      <selection activeCell="J10" sqref="J10"/>
    </sheetView>
  </sheetViews>
  <sheetFormatPr baseColWidth="10" defaultColWidth="0" defaultRowHeight="15" zeroHeight="1" x14ac:dyDescent="0.25"/>
  <cols>
    <col min="1" max="1" width="2.7109375" customWidth="1"/>
    <col min="2" max="5" width="11.5703125" customWidth="1"/>
    <col min="6" max="7" width="16.140625" customWidth="1"/>
    <col min="8" max="9" width="15.85546875" customWidth="1"/>
    <col min="10" max="10" width="11.5703125" customWidth="1"/>
    <col min="11" max="11" width="2.7109375" customWidth="1"/>
    <col min="12" max="16384" width="11.5703125" hidden="1"/>
  </cols>
  <sheetData>
    <row r="1" spans="1:11" x14ac:dyDescent="0.25">
      <c r="A1" s="47"/>
      <c r="B1" s="101"/>
      <c r="C1" s="101"/>
      <c r="D1" s="101"/>
      <c r="E1" s="101"/>
      <c r="F1" s="101"/>
      <c r="G1" s="101"/>
      <c r="H1" s="101"/>
      <c r="I1" s="101"/>
      <c r="J1" s="101"/>
      <c r="K1" s="48"/>
    </row>
    <row r="2" spans="1:11" x14ac:dyDescent="0.25">
      <c r="A2" s="47"/>
      <c r="B2" s="101"/>
      <c r="C2" s="101"/>
      <c r="D2" s="101"/>
      <c r="E2" s="101"/>
      <c r="F2" s="101"/>
      <c r="G2" s="101"/>
      <c r="H2" s="101"/>
      <c r="I2" s="101"/>
      <c r="J2" s="101"/>
      <c r="K2" s="47"/>
    </row>
    <row r="3" spans="1:11" x14ac:dyDescent="0.25">
      <c r="A3" s="47"/>
      <c r="B3" s="101"/>
      <c r="C3" s="101"/>
      <c r="D3" s="101"/>
      <c r="E3" s="101"/>
      <c r="F3" s="101"/>
      <c r="G3" s="101"/>
      <c r="H3" s="101"/>
      <c r="I3" s="101"/>
      <c r="J3" s="101"/>
      <c r="K3" s="47"/>
    </row>
    <row r="4" spans="1:11" x14ac:dyDescent="0.25">
      <c r="A4" s="47"/>
      <c r="B4" s="101"/>
      <c r="C4" s="101"/>
      <c r="D4" s="101"/>
      <c r="E4" s="101"/>
      <c r="F4" s="101"/>
      <c r="G4" s="101"/>
      <c r="H4" s="101"/>
      <c r="I4" s="101"/>
      <c r="J4" s="101"/>
      <c r="K4" s="47"/>
    </row>
    <row r="5" spans="1:11" ht="15.75" thickBot="1" x14ac:dyDescent="0.3">
      <c r="A5" s="47"/>
      <c r="B5" s="102"/>
      <c r="C5" s="102"/>
      <c r="D5" s="102"/>
      <c r="E5" s="102"/>
      <c r="F5" s="102"/>
      <c r="G5" s="102"/>
      <c r="H5" s="102"/>
      <c r="I5" s="102"/>
      <c r="J5" s="102"/>
      <c r="K5" s="47"/>
    </row>
    <row r="6" spans="1:11" ht="34.15" customHeight="1" thickBot="1" x14ac:dyDescent="0.3">
      <c r="A6" s="47"/>
      <c r="B6" s="89" t="s">
        <v>84</v>
      </c>
      <c r="C6" s="90"/>
      <c r="D6" s="90"/>
      <c r="E6" s="90"/>
      <c r="F6" s="90"/>
      <c r="G6" s="90"/>
      <c r="H6" s="90"/>
      <c r="I6" s="90"/>
      <c r="J6" s="91"/>
      <c r="K6" s="49"/>
    </row>
    <row r="7" spans="1:11" ht="15.75" thickBot="1" x14ac:dyDescent="0.3">
      <c r="A7" s="47"/>
      <c r="B7" s="50"/>
      <c r="C7" s="47"/>
      <c r="D7" s="47"/>
      <c r="E7" s="47"/>
      <c r="F7" s="47"/>
      <c r="G7" s="47"/>
      <c r="H7" s="47"/>
      <c r="I7" s="47"/>
      <c r="J7" s="51"/>
      <c r="K7" s="47"/>
    </row>
    <row r="8" spans="1:11" ht="16.5" thickBot="1" x14ac:dyDescent="0.3">
      <c r="A8" s="47"/>
      <c r="B8" s="50"/>
      <c r="C8" s="92" t="s">
        <v>85</v>
      </c>
      <c r="D8" s="93"/>
      <c r="E8" s="93"/>
      <c r="F8" s="93"/>
      <c r="G8" s="93"/>
      <c r="H8" s="93"/>
      <c r="I8" s="94"/>
      <c r="J8" s="52"/>
      <c r="K8" s="47"/>
    </row>
    <row r="9" spans="1:11" ht="16.5" thickBot="1" x14ac:dyDescent="0.3">
      <c r="A9" s="47"/>
      <c r="B9" s="50"/>
      <c r="C9" s="53"/>
      <c r="D9" s="53"/>
      <c r="E9" s="53"/>
      <c r="F9" s="53"/>
      <c r="G9" s="53"/>
      <c r="H9" s="53"/>
      <c r="I9" s="53"/>
      <c r="J9" s="51"/>
      <c r="K9" s="47"/>
    </row>
    <row r="10" spans="1:11" ht="16.5" thickBot="1" x14ac:dyDescent="0.3">
      <c r="A10" s="47"/>
      <c r="B10" s="50"/>
      <c r="C10" s="92" t="s">
        <v>86</v>
      </c>
      <c r="D10" s="93"/>
      <c r="E10" s="93"/>
      <c r="F10" s="93"/>
      <c r="G10" s="93"/>
      <c r="H10" s="93"/>
      <c r="I10" s="94"/>
      <c r="J10" s="52"/>
      <c r="K10" s="47"/>
    </row>
    <row r="11" spans="1:11" ht="16.5" thickBot="1" x14ac:dyDescent="0.3">
      <c r="A11" s="47"/>
      <c r="B11" s="50"/>
      <c r="C11" s="53"/>
      <c r="D11" s="53"/>
      <c r="E11" s="53"/>
      <c r="F11" s="53"/>
      <c r="G11" s="53"/>
      <c r="H11" s="53"/>
      <c r="I11" s="53"/>
      <c r="J11" s="51"/>
      <c r="K11" s="47"/>
    </row>
    <row r="12" spans="1:11" ht="16.5" thickBot="1" x14ac:dyDescent="0.3">
      <c r="A12" s="47"/>
      <c r="B12" s="50"/>
      <c r="C12" s="92" t="s">
        <v>87</v>
      </c>
      <c r="D12" s="93"/>
      <c r="E12" s="93"/>
      <c r="F12" s="93"/>
      <c r="G12" s="93"/>
      <c r="H12" s="93"/>
      <c r="I12" s="94"/>
      <c r="J12" s="52"/>
      <c r="K12" s="47"/>
    </row>
    <row r="13" spans="1:11" ht="15.75" x14ac:dyDescent="0.25">
      <c r="A13" s="47"/>
      <c r="B13" s="50"/>
      <c r="C13" s="53"/>
      <c r="D13" s="53"/>
      <c r="E13" s="53"/>
      <c r="F13" s="53"/>
      <c r="G13" s="53"/>
      <c r="H13" s="53"/>
      <c r="I13" s="53"/>
      <c r="J13" s="51"/>
      <c r="K13" s="47"/>
    </row>
    <row r="14" spans="1:11" ht="16.5" thickBot="1" x14ac:dyDescent="0.3">
      <c r="A14" s="47"/>
      <c r="B14" s="50"/>
      <c r="C14" s="65"/>
      <c r="D14" s="65"/>
      <c r="E14" s="65"/>
      <c r="F14" s="65"/>
      <c r="G14" s="65"/>
      <c r="H14" s="65"/>
      <c r="I14" s="65"/>
      <c r="J14" s="52"/>
      <c r="K14" s="47"/>
    </row>
    <row r="15" spans="1:11" ht="17.25" thickBot="1" x14ac:dyDescent="0.3">
      <c r="A15" s="47"/>
      <c r="B15" s="50"/>
      <c r="C15" s="95" t="s">
        <v>88</v>
      </c>
      <c r="D15" s="96"/>
      <c r="E15" s="96"/>
      <c r="F15" s="96"/>
      <c r="G15" s="96"/>
      <c r="H15" s="96"/>
      <c r="I15" s="97"/>
      <c r="J15" s="51"/>
      <c r="K15" s="47"/>
    </row>
    <row r="16" spans="1:11" ht="17.25" thickBot="1" x14ac:dyDescent="0.3">
      <c r="A16" s="54"/>
      <c r="B16" s="55"/>
      <c r="C16" s="56" t="s">
        <v>89</v>
      </c>
      <c r="D16" s="87" t="s">
        <v>90</v>
      </c>
      <c r="E16" s="88"/>
      <c r="F16" s="98" t="s">
        <v>91</v>
      </c>
      <c r="G16" s="99"/>
      <c r="H16" s="99"/>
      <c r="I16" s="100"/>
      <c r="J16" s="57"/>
      <c r="K16" s="54"/>
    </row>
    <row r="17" spans="1:11" ht="16.5" x14ac:dyDescent="0.25">
      <c r="A17" s="47"/>
      <c r="B17" s="50"/>
      <c r="C17" s="58">
        <v>1</v>
      </c>
      <c r="D17" s="115">
        <v>43647</v>
      </c>
      <c r="E17" s="116"/>
      <c r="F17" s="109" t="s">
        <v>92</v>
      </c>
      <c r="G17" s="110"/>
      <c r="H17" s="110"/>
      <c r="I17" s="111"/>
      <c r="J17" s="46"/>
      <c r="K17" s="47"/>
    </row>
    <row r="18" spans="1:11" ht="16.5" x14ac:dyDescent="0.25">
      <c r="A18" s="47"/>
      <c r="B18" s="50"/>
      <c r="C18" s="59">
        <v>2</v>
      </c>
      <c r="D18" s="117">
        <v>44006</v>
      </c>
      <c r="E18" s="118"/>
      <c r="F18" s="112" t="s">
        <v>93</v>
      </c>
      <c r="G18" s="113"/>
      <c r="H18" s="113"/>
      <c r="I18" s="114"/>
      <c r="J18" s="46"/>
      <c r="K18" s="47"/>
    </row>
    <row r="19" spans="1:11" ht="16.5" x14ac:dyDescent="0.25">
      <c r="A19" s="47"/>
      <c r="B19" s="50"/>
      <c r="C19" s="59">
        <v>3</v>
      </c>
      <c r="D19" s="117">
        <v>44105</v>
      </c>
      <c r="E19" s="118"/>
      <c r="F19" s="112" t="s">
        <v>94</v>
      </c>
      <c r="G19" s="113"/>
      <c r="H19" s="113"/>
      <c r="I19" s="114"/>
      <c r="J19" s="46"/>
      <c r="K19" s="47"/>
    </row>
    <row r="20" spans="1:11" ht="16.5" x14ac:dyDescent="0.25">
      <c r="A20" s="47"/>
      <c r="B20" s="50"/>
      <c r="C20" s="59">
        <v>4</v>
      </c>
      <c r="D20" s="119">
        <v>44479</v>
      </c>
      <c r="E20" s="120"/>
      <c r="F20" s="112" t="s">
        <v>95</v>
      </c>
      <c r="G20" s="113"/>
      <c r="H20" s="113"/>
      <c r="I20" s="114"/>
      <c r="J20" s="46"/>
      <c r="K20" s="47"/>
    </row>
    <row r="21" spans="1:11" ht="40.9" customHeight="1" thickBot="1" x14ac:dyDescent="0.3">
      <c r="A21" s="47"/>
      <c r="B21" s="50"/>
      <c r="C21" s="60">
        <v>5</v>
      </c>
      <c r="D21" s="121">
        <v>44750</v>
      </c>
      <c r="E21" s="122"/>
      <c r="F21" s="84" t="s">
        <v>96</v>
      </c>
      <c r="G21" s="85"/>
      <c r="H21" s="85"/>
      <c r="I21" s="86"/>
      <c r="J21" s="46"/>
      <c r="K21" s="47"/>
    </row>
    <row r="22" spans="1:11" x14ac:dyDescent="0.25">
      <c r="A22" s="47"/>
      <c r="B22" s="50"/>
      <c r="C22" s="47"/>
      <c r="D22" s="47"/>
      <c r="E22" s="47"/>
      <c r="F22" s="47"/>
      <c r="G22" s="47"/>
      <c r="H22" s="47"/>
      <c r="I22" s="47"/>
      <c r="J22" s="51"/>
      <c r="K22" s="47"/>
    </row>
    <row r="23" spans="1:11" ht="15.75" thickBot="1" x14ac:dyDescent="0.3">
      <c r="A23" s="47"/>
      <c r="B23" s="50"/>
      <c r="C23" s="47"/>
      <c r="D23" s="47"/>
      <c r="E23" s="47"/>
      <c r="F23" s="47"/>
      <c r="G23" s="47"/>
      <c r="H23" s="47"/>
      <c r="I23" s="47"/>
      <c r="J23" s="51"/>
      <c r="K23" s="47"/>
    </row>
    <row r="24" spans="1:11" ht="15.75" thickBot="1" x14ac:dyDescent="0.3">
      <c r="A24" s="47"/>
      <c r="B24" s="50"/>
      <c r="C24" s="106" t="s">
        <v>97</v>
      </c>
      <c r="D24" s="107"/>
      <c r="E24" s="108"/>
      <c r="F24" s="106" t="s">
        <v>98</v>
      </c>
      <c r="G24" s="108"/>
      <c r="H24" s="106" t="s">
        <v>99</v>
      </c>
      <c r="I24" s="108"/>
      <c r="J24" s="46"/>
      <c r="K24" s="47"/>
    </row>
    <row r="25" spans="1:11" ht="79.900000000000006" customHeight="1" thickBot="1" x14ac:dyDescent="0.3">
      <c r="A25" s="47"/>
      <c r="B25" s="50"/>
      <c r="C25" s="103" t="s">
        <v>100</v>
      </c>
      <c r="D25" s="104"/>
      <c r="E25" s="105"/>
      <c r="F25" s="103" t="s">
        <v>101</v>
      </c>
      <c r="G25" s="105"/>
      <c r="H25" s="103" t="s">
        <v>102</v>
      </c>
      <c r="I25" s="105"/>
      <c r="J25" s="61"/>
      <c r="K25" s="47"/>
    </row>
    <row r="26" spans="1:11" x14ac:dyDescent="0.25">
      <c r="A26" s="47"/>
      <c r="B26" s="50"/>
      <c r="C26" s="47"/>
      <c r="D26" s="47"/>
      <c r="E26" s="47"/>
      <c r="F26" s="47"/>
      <c r="G26" s="47"/>
      <c r="H26" s="47"/>
      <c r="I26" s="47"/>
      <c r="J26" s="51"/>
      <c r="K26" s="47"/>
    </row>
    <row r="27" spans="1:11" ht="15.75" thickBot="1" x14ac:dyDescent="0.3">
      <c r="A27" s="47"/>
      <c r="B27" s="62"/>
      <c r="C27" s="63"/>
      <c r="D27" s="63"/>
      <c r="E27" s="63"/>
      <c r="F27" s="63"/>
      <c r="G27" s="63"/>
      <c r="H27" s="63"/>
      <c r="I27" s="63"/>
      <c r="J27" s="64"/>
      <c r="K27" s="47"/>
    </row>
  </sheetData>
  <mergeCells count="24">
    <mergeCell ref="B1:J5"/>
    <mergeCell ref="C25:E25"/>
    <mergeCell ref="F25:G25"/>
    <mergeCell ref="H25:I25"/>
    <mergeCell ref="C24:E24"/>
    <mergeCell ref="F17:I17"/>
    <mergeCell ref="F18:I18"/>
    <mergeCell ref="D17:E17"/>
    <mergeCell ref="F24:G24"/>
    <mergeCell ref="H24:I24"/>
    <mergeCell ref="F19:I19"/>
    <mergeCell ref="D18:E18"/>
    <mergeCell ref="D19:E19"/>
    <mergeCell ref="D20:E20"/>
    <mergeCell ref="D21:E21"/>
    <mergeCell ref="F20:I20"/>
    <mergeCell ref="F21:I21"/>
    <mergeCell ref="D16:E16"/>
    <mergeCell ref="B6:J6"/>
    <mergeCell ref="C8:I8"/>
    <mergeCell ref="C10:I10"/>
    <mergeCell ref="C12:I12"/>
    <mergeCell ref="C15:I15"/>
    <mergeCell ref="F16:I16"/>
  </mergeCells>
  <hyperlinks>
    <hyperlink ref="C10:I10" location="INSTRUCCIONES!A1" display="INSTRUCCIONES DE DILIGENCIAMIENTO" xr:uid="{00000000-0004-0000-0000-000000000000}"/>
    <hyperlink ref="C12:I12" location="'A&amp;I'!A1" display="ASPECTOS E IMPACTOS AMBIENTALES - A&amp;I" xr:uid="{00000000-0004-0000-0000-000001000000}"/>
    <hyperlink ref="C8:I8" r:id="rId1" display="MANUAL DEL SISTEMA INTEGRADO DE GESTIÓN" xr:uid="{00000000-0004-0000-0000-000004000000}"/>
  </hyperlinks>
  <pageMargins left="0.7" right="0.7" top="0.75" bottom="0.75" header="0.3" footer="0.3"/>
  <pageSetup paperSize="9" scale="7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2"/>
  <sheetViews>
    <sheetView zoomScale="112" zoomScaleNormal="112" workbookViewId="0">
      <selection sqref="A1:B1"/>
    </sheetView>
  </sheetViews>
  <sheetFormatPr baseColWidth="10" defaultColWidth="11.42578125" defaultRowHeight="15" x14ac:dyDescent="0.25"/>
  <cols>
    <col min="2" max="2" width="107.7109375" customWidth="1"/>
  </cols>
  <sheetData>
    <row r="1" spans="1:3" x14ac:dyDescent="0.25">
      <c r="A1" s="123"/>
      <c r="B1" s="123"/>
      <c r="C1" s="12"/>
    </row>
    <row r="2" spans="1:3" ht="15.75" x14ac:dyDescent="0.25">
      <c r="A2" s="12"/>
      <c r="B2" s="13" t="s">
        <v>103</v>
      </c>
      <c r="C2" s="12"/>
    </row>
    <row r="3" spans="1:3" x14ac:dyDescent="0.25">
      <c r="A3" s="123"/>
      <c r="B3" s="10" t="s">
        <v>104</v>
      </c>
      <c r="C3" s="123"/>
    </row>
    <row r="4" spans="1:3" ht="40.5" x14ac:dyDescent="0.25">
      <c r="A4" s="123"/>
      <c r="B4" s="15" t="s">
        <v>105</v>
      </c>
      <c r="C4" s="123"/>
    </row>
    <row r="5" spans="1:3" ht="36" customHeight="1" x14ac:dyDescent="0.25">
      <c r="A5" s="123"/>
      <c r="B5" s="15" t="s">
        <v>106</v>
      </c>
      <c r="C5" s="123"/>
    </row>
    <row r="6" spans="1:3" x14ac:dyDescent="0.25">
      <c r="A6" s="123"/>
      <c r="B6" s="15" t="s">
        <v>107</v>
      </c>
      <c r="C6" s="123"/>
    </row>
    <row r="7" spans="1:3" ht="3.75" customHeight="1" x14ac:dyDescent="0.25">
      <c r="A7" s="123"/>
      <c r="B7" s="123"/>
      <c r="C7" s="12"/>
    </row>
    <row r="8" spans="1:3" ht="15.75" x14ac:dyDescent="0.25">
      <c r="A8" s="12"/>
      <c r="B8" s="13" t="s">
        <v>108</v>
      </c>
      <c r="C8" s="12"/>
    </row>
    <row r="9" spans="1:3" x14ac:dyDescent="0.25">
      <c r="A9" s="123"/>
      <c r="B9" s="16" t="s">
        <v>109</v>
      </c>
      <c r="C9" s="123"/>
    </row>
    <row r="10" spans="1:3" ht="15.75" x14ac:dyDescent="0.25">
      <c r="A10" s="123"/>
      <c r="B10" s="14" t="s">
        <v>110</v>
      </c>
      <c r="C10" s="123"/>
    </row>
    <row r="11" spans="1:3" ht="27" x14ac:dyDescent="0.25">
      <c r="A11" s="123"/>
      <c r="B11" s="17" t="s">
        <v>111</v>
      </c>
      <c r="C11" s="123"/>
    </row>
    <row r="12" spans="1:3" ht="27" x14ac:dyDescent="0.25">
      <c r="A12" s="123"/>
      <c r="B12" s="16" t="s">
        <v>112</v>
      </c>
      <c r="C12" s="123"/>
    </row>
    <row r="13" spans="1:3" x14ac:dyDescent="0.25">
      <c r="A13" s="123"/>
      <c r="B13" s="16" t="s">
        <v>113</v>
      </c>
      <c r="C13" s="123"/>
    </row>
    <row r="14" spans="1:3" ht="27" x14ac:dyDescent="0.25">
      <c r="A14" s="123"/>
      <c r="B14" s="17" t="s">
        <v>114</v>
      </c>
      <c r="C14" s="123"/>
    </row>
    <row r="15" spans="1:3" x14ac:dyDescent="0.25">
      <c r="A15" s="123"/>
      <c r="B15" s="17" t="s">
        <v>115</v>
      </c>
      <c r="C15" s="123"/>
    </row>
    <row r="16" spans="1:3" x14ac:dyDescent="0.25">
      <c r="A16" s="123"/>
      <c r="B16" s="16" t="s">
        <v>116</v>
      </c>
      <c r="C16" s="123"/>
    </row>
    <row r="17" spans="1:3" x14ac:dyDescent="0.25">
      <c r="A17" s="123"/>
      <c r="B17" s="16" t="s">
        <v>117</v>
      </c>
      <c r="C17" s="123"/>
    </row>
    <row r="18" spans="1:3" ht="24" customHeight="1" x14ac:dyDescent="0.25">
      <c r="A18" s="123"/>
      <c r="B18" s="16" t="s">
        <v>118</v>
      </c>
      <c r="C18" s="123"/>
    </row>
    <row r="19" spans="1:3" ht="23.25" customHeight="1" x14ac:dyDescent="0.25">
      <c r="A19" s="123"/>
      <c r="B19" s="16" t="s">
        <v>119</v>
      </c>
      <c r="C19" s="123"/>
    </row>
    <row r="20" spans="1:3" ht="15.75" x14ac:dyDescent="0.25">
      <c r="A20" s="123"/>
      <c r="B20" s="14" t="s">
        <v>120</v>
      </c>
      <c r="C20" s="123"/>
    </row>
    <row r="21" spans="1:3" x14ac:dyDescent="0.25">
      <c r="A21" s="123"/>
      <c r="B21" s="16" t="s">
        <v>121</v>
      </c>
      <c r="C21" s="123"/>
    </row>
    <row r="22" spans="1:3" x14ac:dyDescent="0.25">
      <c r="A22" s="123"/>
      <c r="B22" s="16" t="s">
        <v>122</v>
      </c>
      <c r="C22" s="123"/>
    </row>
    <row r="23" spans="1:3" x14ac:dyDescent="0.25">
      <c r="A23" s="123"/>
      <c r="B23" s="16" t="s">
        <v>123</v>
      </c>
      <c r="C23" s="123"/>
    </row>
    <row r="24" spans="1:3" x14ac:dyDescent="0.25">
      <c r="A24" s="123"/>
      <c r="B24" s="16" t="s">
        <v>124</v>
      </c>
      <c r="C24" s="123"/>
    </row>
    <row r="25" spans="1:3" ht="15.75" x14ac:dyDescent="0.25">
      <c r="A25" s="123"/>
      <c r="B25" s="14" t="s">
        <v>125</v>
      </c>
      <c r="C25" s="123"/>
    </row>
    <row r="26" spans="1:3" x14ac:dyDescent="0.25">
      <c r="A26" s="123"/>
      <c r="B26" s="16" t="s">
        <v>126</v>
      </c>
      <c r="C26" s="123"/>
    </row>
    <row r="27" spans="1:3" ht="27" x14ac:dyDescent="0.25">
      <c r="A27" s="123"/>
      <c r="B27" s="16" t="s">
        <v>127</v>
      </c>
      <c r="C27" s="123"/>
    </row>
    <row r="28" spans="1:3" ht="27" x14ac:dyDescent="0.25">
      <c r="A28" s="123"/>
      <c r="B28" s="16" t="s">
        <v>128</v>
      </c>
      <c r="C28" s="123"/>
    </row>
    <row r="29" spans="1:3" ht="27" x14ac:dyDescent="0.25">
      <c r="A29" s="123"/>
      <c r="B29" s="17" t="s">
        <v>129</v>
      </c>
      <c r="C29" s="123"/>
    </row>
    <row r="30" spans="1:3" ht="44.25" customHeight="1" x14ac:dyDescent="0.25">
      <c r="A30" s="123"/>
      <c r="B30" s="16" t="s">
        <v>130</v>
      </c>
      <c r="C30" s="123"/>
    </row>
    <row r="31" spans="1:3" ht="29.25" customHeight="1" x14ac:dyDescent="0.25">
      <c r="A31" s="123"/>
      <c r="B31" s="16" t="s">
        <v>131</v>
      </c>
      <c r="C31" s="123"/>
    </row>
    <row r="32" spans="1:3" ht="32.25" customHeight="1" x14ac:dyDescent="0.25">
      <c r="A32" s="123"/>
      <c r="B32" s="16" t="s">
        <v>132</v>
      </c>
      <c r="C32" s="123"/>
    </row>
    <row r="33" spans="1:3" ht="28.5" customHeight="1" x14ac:dyDescent="0.25">
      <c r="A33" s="123"/>
      <c r="B33" s="16" t="s">
        <v>133</v>
      </c>
      <c r="C33" s="123"/>
    </row>
    <row r="34" spans="1:3" ht="15.75" x14ac:dyDescent="0.25">
      <c r="A34" s="123"/>
      <c r="B34" s="14" t="s">
        <v>134</v>
      </c>
      <c r="C34" s="123"/>
    </row>
    <row r="35" spans="1:3" ht="23.25" customHeight="1" x14ac:dyDescent="0.25">
      <c r="A35" s="123"/>
      <c r="B35" s="16" t="s">
        <v>135</v>
      </c>
      <c r="C35" s="123"/>
    </row>
    <row r="36" spans="1:3" ht="24" customHeight="1" x14ac:dyDescent="0.25">
      <c r="A36" s="123"/>
      <c r="B36" s="16" t="s">
        <v>136</v>
      </c>
      <c r="C36" s="123"/>
    </row>
    <row r="37" spans="1:3" x14ac:dyDescent="0.25">
      <c r="A37" s="123"/>
      <c r="B37" s="16" t="s">
        <v>137</v>
      </c>
      <c r="C37" s="123"/>
    </row>
    <row r="38" spans="1:3" ht="25.5" customHeight="1" x14ac:dyDescent="0.25">
      <c r="A38" s="123"/>
      <c r="B38" s="16" t="s">
        <v>138</v>
      </c>
      <c r="C38" s="123"/>
    </row>
    <row r="39" spans="1:3" x14ac:dyDescent="0.25">
      <c r="A39" s="123"/>
      <c r="B39" s="16" t="s">
        <v>139</v>
      </c>
      <c r="C39" s="123"/>
    </row>
    <row r="40" spans="1:3" ht="24.75" customHeight="1" x14ac:dyDescent="0.25">
      <c r="A40" s="123"/>
      <c r="B40" s="16" t="s">
        <v>140</v>
      </c>
      <c r="C40" s="123"/>
    </row>
    <row r="41" spans="1:3" ht="15.75" x14ac:dyDescent="0.25">
      <c r="A41" s="12"/>
      <c r="B41" s="13" t="s">
        <v>141</v>
      </c>
      <c r="C41" s="12"/>
    </row>
    <row r="42" spans="1:3" ht="27" x14ac:dyDescent="0.25">
      <c r="A42" s="123"/>
      <c r="B42" s="16" t="s">
        <v>142</v>
      </c>
      <c r="C42" s="123"/>
    </row>
    <row r="43" spans="1:3" ht="27" x14ac:dyDescent="0.25">
      <c r="A43" s="123"/>
      <c r="B43" s="16" t="s">
        <v>143</v>
      </c>
      <c r="C43" s="123"/>
    </row>
    <row r="44" spans="1:3" ht="15.75" x14ac:dyDescent="0.25">
      <c r="A44" s="12"/>
      <c r="B44" s="13" t="s">
        <v>144</v>
      </c>
      <c r="C44" s="12"/>
    </row>
    <row r="45" spans="1:3" ht="27" x14ac:dyDescent="0.25">
      <c r="A45" s="12"/>
      <c r="B45" s="16" t="s">
        <v>145</v>
      </c>
      <c r="C45" s="12"/>
    </row>
    <row r="46" spans="1:3" x14ac:dyDescent="0.25">
      <c r="A46" s="123"/>
      <c r="B46" s="123"/>
      <c r="C46" s="12"/>
    </row>
    <row r="47" spans="1:3" x14ac:dyDescent="0.25">
      <c r="A47" s="123"/>
      <c r="B47" s="123"/>
      <c r="C47" s="12"/>
    </row>
    <row r="48" spans="1:3" x14ac:dyDescent="0.25">
      <c r="A48" s="123"/>
      <c r="B48" s="123"/>
      <c r="C48" s="12"/>
    </row>
    <row r="49" spans="1:3" x14ac:dyDescent="0.25">
      <c r="A49" s="123"/>
      <c r="B49" s="123"/>
      <c r="C49" s="12"/>
    </row>
    <row r="50" spans="1:3" x14ac:dyDescent="0.25">
      <c r="A50" s="123"/>
      <c r="B50" s="123"/>
      <c r="C50" s="12"/>
    </row>
    <row r="51" spans="1:3" x14ac:dyDescent="0.25">
      <c r="A51" s="123"/>
      <c r="B51" s="123"/>
      <c r="C51" s="12"/>
    </row>
    <row r="52" spans="1:3" x14ac:dyDescent="0.25">
      <c r="A52" s="123"/>
      <c r="B52" s="123"/>
      <c r="C52" s="12"/>
    </row>
  </sheetData>
  <mergeCells count="15">
    <mergeCell ref="A52:B52"/>
    <mergeCell ref="A46:B46"/>
    <mergeCell ref="A42:A43"/>
    <mergeCell ref="C42:C43"/>
    <mergeCell ref="A1:B1"/>
    <mergeCell ref="A3:A6"/>
    <mergeCell ref="C3:C6"/>
    <mergeCell ref="A7:B7"/>
    <mergeCell ref="A9:A40"/>
    <mergeCell ref="C9:C40"/>
    <mergeCell ref="A47:B47"/>
    <mergeCell ref="A48:B48"/>
    <mergeCell ref="A49:B49"/>
    <mergeCell ref="A50:B50"/>
    <mergeCell ref="A51:B51"/>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96"/>
  <sheetViews>
    <sheetView tabSelected="1" zoomScale="90" zoomScaleNormal="90" workbookViewId="0">
      <pane ySplit="6" topLeftCell="A7" activePane="bottomLeft" state="frozen"/>
      <selection pane="bottomLeft" activeCell="A6" sqref="A6"/>
    </sheetView>
  </sheetViews>
  <sheetFormatPr baseColWidth="10" defaultColWidth="11.5703125" defaultRowHeight="16.5" x14ac:dyDescent="0.25"/>
  <cols>
    <col min="1" max="1" width="16.5703125" style="43" customWidth="1"/>
    <col min="2" max="2" width="36.85546875" style="43" customWidth="1"/>
    <col min="3" max="3" width="20.140625" style="43" customWidth="1"/>
    <col min="4" max="4" width="41.28515625" style="43" customWidth="1"/>
    <col min="5" max="5" width="20.28515625" style="44" customWidth="1"/>
    <col min="6" max="8" width="11.5703125" style="44" customWidth="1"/>
    <col min="9" max="9" width="16" style="44" customWidth="1"/>
    <col min="10" max="10" width="21.28515625" style="43" customWidth="1"/>
    <col min="11" max="11" width="14.85546875" style="44" customWidth="1"/>
    <col min="12" max="12" width="17" style="43" customWidth="1"/>
    <col min="13" max="13" width="19.42578125" style="43" customWidth="1"/>
    <col min="14" max="15" width="11.5703125" style="43" customWidth="1"/>
    <col min="16" max="16" width="12.7109375" style="43" customWidth="1"/>
    <col min="17" max="18" width="11.5703125" style="43" customWidth="1"/>
    <col min="19" max="19" width="13.5703125" style="43" customWidth="1"/>
    <col min="20" max="20" width="11.5703125" style="43"/>
    <col min="21" max="21" width="12.7109375" style="43" customWidth="1"/>
    <col min="22" max="22" width="46.28515625" style="44" customWidth="1"/>
    <col min="23" max="24" width="11.5703125" style="44"/>
    <col min="25" max="25" width="12.7109375" style="44" customWidth="1"/>
    <col min="26" max="26" width="11.5703125" style="44"/>
    <col min="27" max="27" width="13.5703125" style="44" customWidth="1"/>
    <col min="28" max="16384" width="11.5703125" style="44"/>
  </cols>
  <sheetData>
    <row r="1" spans="1:28" s="21" customFormat="1" ht="18.600000000000001" customHeight="1" thickBot="1" x14ac:dyDescent="0.3">
      <c r="A1" s="77"/>
      <c r="B1" s="124" t="s">
        <v>146</v>
      </c>
      <c r="C1" s="125"/>
      <c r="D1" s="125"/>
      <c r="E1" s="125"/>
      <c r="F1" s="125"/>
      <c r="G1" s="125"/>
      <c r="H1" s="125"/>
      <c r="I1" s="125"/>
      <c r="J1" s="125"/>
      <c r="K1" s="125"/>
      <c r="L1" s="125"/>
      <c r="M1" s="125"/>
      <c r="N1" s="125"/>
      <c r="O1" s="125"/>
      <c r="P1" s="125"/>
      <c r="Q1" s="125"/>
      <c r="R1" s="125"/>
      <c r="S1" s="125"/>
      <c r="T1" s="125"/>
      <c r="U1" s="125"/>
      <c r="V1" s="125"/>
      <c r="W1" s="125"/>
      <c r="X1" s="125"/>
      <c r="Y1" s="126"/>
      <c r="Z1" s="156" t="s">
        <v>147</v>
      </c>
      <c r="AA1" s="157"/>
      <c r="AB1" s="158"/>
    </row>
    <row r="2" spans="1:28" s="21" customFormat="1" ht="15" customHeight="1" thickBot="1" x14ac:dyDescent="0.3">
      <c r="A2" s="78"/>
      <c r="B2" s="127" t="s">
        <v>148</v>
      </c>
      <c r="C2" s="128"/>
      <c r="D2" s="128"/>
      <c r="E2" s="128"/>
      <c r="F2" s="128"/>
      <c r="G2" s="128"/>
      <c r="H2" s="128"/>
      <c r="I2" s="128"/>
      <c r="J2" s="128"/>
      <c r="K2" s="128"/>
      <c r="L2" s="128"/>
      <c r="M2" s="128"/>
      <c r="N2" s="128"/>
      <c r="O2" s="128"/>
      <c r="P2" s="128"/>
      <c r="Q2" s="128"/>
      <c r="R2" s="128"/>
      <c r="S2" s="128"/>
      <c r="T2" s="128"/>
      <c r="U2" s="128"/>
      <c r="V2" s="128"/>
      <c r="W2" s="128"/>
      <c r="X2" s="128"/>
      <c r="Y2" s="129"/>
      <c r="Z2" s="153" t="s">
        <v>149</v>
      </c>
      <c r="AA2" s="154"/>
      <c r="AB2" s="155"/>
    </row>
    <row r="3" spans="1:28" s="21" customFormat="1" ht="15" customHeight="1" thickBot="1" x14ac:dyDescent="0.3">
      <c r="A3" s="78"/>
      <c r="B3" s="127" t="s">
        <v>84</v>
      </c>
      <c r="C3" s="128"/>
      <c r="D3" s="128"/>
      <c r="E3" s="128"/>
      <c r="F3" s="128"/>
      <c r="G3" s="128"/>
      <c r="H3" s="128"/>
      <c r="I3" s="128"/>
      <c r="J3" s="128"/>
      <c r="K3" s="128"/>
      <c r="L3" s="128"/>
      <c r="M3" s="128"/>
      <c r="N3" s="128"/>
      <c r="O3" s="128"/>
      <c r="P3" s="128"/>
      <c r="Q3" s="128"/>
      <c r="R3" s="128"/>
      <c r="S3" s="128"/>
      <c r="T3" s="128"/>
      <c r="U3" s="128"/>
      <c r="V3" s="128"/>
      <c r="W3" s="128"/>
      <c r="X3" s="128"/>
      <c r="Y3" s="129"/>
      <c r="Z3" s="150" t="s">
        <v>150</v>
      </c>
      <c r="AA3" s="151"/>
      <c r="AB3" s="152"/>
    </row>
    <row r="4" spans="1:28" s="75" customFormat="1" ht="13.9" customHeight="1" thickTop="1" thickBot="1" x14ac:dyDescent="0.3">
      <c r="A4" s="22" t="s">
        <v>151</v>
      </c>
      <c r="B4" s="130" t="s">
        <v>152</v>
      </c>
      <c r="C4" s="131"/>
      <c r="D4" s="131"/>
      <c r="E4" s="131"/>
      <c r="F4" s="131"/>
      <c r="G4" s="131"/>
      <c r="H4" s="131"/>
      <c r="I4" s="132"/>
      <c r="J4" s="136" t="s">
        <v>153</v>
      </c>
      <c r="K4" s="131"/>
      <c r="L4" s="131"/>
      <c r="M4" s="132"/>
      <c r="N4" s="138" t="s">
        <v>154</v>
      </c>
      <c r="O4" s="139"/>
      <c r="P4" s="139"/>
      <c r="Q4" s="139"/>
      <c r="R4" s="139"/>
      <c r="S4" s="139"/>
      <c r="T4" s="139"/>
      <c r="U4" s="139"/>
      <c r="V4" s="140"/>
      <c r="W4" s="144" t="s">
        <v>235</v>
      </c>
      <c r="X4" s="131"/>
      <c r="Y4" s="131"/>
      <c r="Z4" s="145"/>
      <c r="AA4" s="145"/>
      <c r="AB4" s="146"/>
    </row>
    <row r="5" spans="1:28" s="75" customFormat="1" ht="18.600000000000001" customHeight="1" thickTop="1" thickBot="1" x14ac:dyDescent="0.3">
      <c r="A5" s="23">
        <v>44769</v>
      </c>
      <c r="B5" s="133"/>
      <c r="C5" s="134"/>
      <c r="D5" s="134"/>
      <c r="E5" s="134"/>
      <c r="F5" s="134"/>
      <c r="G5" s="134"/>
      <c r="H5" s="134"/>
      <c r="I5" s="135"/>
      <c r="J5" s="137"/>
      <c r="K5" s="134"/>
      <c r="L5" s="134"/>
      <c r="M5" s="135"/>
      <c r="N5" s="141" t="s">
        <v>155</v>
      </c>
      <c r="O5" s="142"/>
      <c r="P5" s="142"/>
      <c r="Q5" s="142"/>
      <c r="R5" s="142"/>
      <c r="S5" s="142"/>
      <c r="T5" s="142"/>
      <c r="U5" s="142"/>
      <c r="V5" s="143"/>
      <c r="W5" s="147"/>
      <c r="X5" s="148"/>
      <c r="Y5" s="148"/>
      <c r="Z5" s="148"/>
      <c r="AA5" s="148"/>
      <c r="AB5" s="149"/>
    </row>
    <row r="6" spans="1:28" s="76" customFormat="1" ht="37.9" customHeight="1" thickBot="1" x14ac:dyDescent="0.3">
      <c r="A6" s="24" t="s">
        <v>156</v>
      </c>
      <c r="B6" s="24" t="s">
        <v>157</v>
      </c>
      <c r="C6" s="24" t="s">
        <v>158</v>
      </c>
      <c r="D6" s="25" t="s">
        <v>159</v>
      </c>
      <c r="E6" s="26" t="s">
        <v>160</v>
      </c>
      <c r="F6" s="24" t="s">
        <v>161</v>
      </c>
      <c r="G6" s="24" t="s">
        <v>162</v>
      </c>
      <c r="H6" s="24" t="s">
        <v>3</v>
      </c>
      <c r="I6" s="27" t="s">
        <v>163</v>
      </c>
      <c r="J6" s="26" t="s">
        <v>164</v>
      </c>
      <c r="K6" s="24" t="s">
        <v>165</v>
      </c>
      <c r="L6" s="24" t="s">
        <v>14</v>
      </c>
      <c r="M6" s="27" t="s">
        <v>166</v>
      </c>
      <c r="N6" s="26" t="s">
        <v>16</v>
      </c>
      <c r="O6" s="24" t="s">
        <v>18</v>
      </c>
      <c r="P6" s="24" t="s">
        <v>167</v>
      </c>
      <c r="Q6" s="24" t="s">
        <v>17</v>
      </c>
      <c r="R6" s="24" t="s">
        <v>19</v>
      </c>
      <c r="S6" s="24" t="s">
        <v>168</v>
      </c>
      <c r="T6" s="24" t="s">
        <v>169</v>
      </c>
      <c r="U6" s="24" t="s">
        <v>170</v>
      </c>
      <c r="V6" s="27" t="s">
        <v>171</v>
      </c>
      <c r="W6" s="72" t="s">
        <v>172</v>
      </c>
      <c r="X6" s="73" t="s">
        <v>173</v>
      </c>
      <c r="Y6" s="73" t="s">
        <v>174</v>
      </c>
      <c r="Z6" s="73" t="s">
        <v>175</v>
      </c>
      <c r="AA6" s="73" t="s">
        <v>176</v>
      </c>
      <c r="AB6" s="74" t="s">
        <v>177</v>
      </c>
    </row>
    <row r="7" spans="1:28" s="33" customFormat="1" ht="52.9" customHeight="1" x14ac:dyDescent="0.25">
      <c r="A7" s="170" t="s">
        <v>178</v>
      </c>
      <c r="B7" s="167" t="s">
        <v>179</v>
      </c>
      <c r="C7" s="39" t="s">
        <v>180</v>
      </c>
      <c r="D7" s="169" t="s">
        <v>181</v>
      </c>
      <c r="E7" s="169" t="s">
        <v>182</v>
      </c>
      <c r="F7" s="164" t="s">
        <v>2</v>
      </c>
      <c r="G7" s="164" t="s">
        <v>77</v>
      </c>
      <c r="H7" s="164" t="s">
        <v>56</v>
      </c>
      <c r="I7" s="174" t="s">
        <v>183</v>
      </c>
      <c r="J7" s="28" t="s">
        <v>9</v>
      </c>
      <c r="K7" s="29" t="s">
        <v>67</v>
      </c>
      <c r="L7" s="30" t="s">
        <v>35</v>
      </c>
      <c r="M7" s="40" t="s">
        <v>59</v>
      </c>
      <c r="N7" s="28" t="s">
        <v>60</v>
      </c>
      <c r="O7" s="30" t="s">
        <v>61</v>
      </c>
      <c r="P7" s="20" t="str">
        <f>IFERROR(IF(S7="","",IF(S7&lt;=10,"Bajo",IF(S7&lt;=15,"Moderado",IF(S7&gt;15,"Alto","")))),"")</f>
        <v>Alto</v>
      </c>
      <c r="Q7" s="20">
        <f>IFERROR(VLOOKUP(N7,LISTAS!$Q$2:$R$4,2,0),"")</f>
        <v>5</v>
      </c>
      <c r="R7" s="20">
        <f>IFERROR(VLOOKUP(O7,LISTAS!$S$2:$T$4,2,0),"")</f>
        <v>5</v>
      </c>
      <c r="S7" s="20">
        <f>IFERROR(Q7*R7,"")</f>
        <v>25</v>
      </c>
      <c r="T7" s="20" t="str">
        <f>IFERROR(IF(S7="","",IF(S7&lt;=10,"Tolerable",IF(S7&lt;=15,"Potencialmente no tolerable",IF(S7&gt;15,"No tolerable","")))),"")</f>
        <v>No tolerable</v>
      </c>
      <c r="U7" s="20" t="str">
        <f>IFERROR(IF(T7="","",IF(T7="Tolerable","No",IF(T7="Potencialmente no tolerable","No",IF(T7="No tolerable","Si","")))),"")</f>
        <v>Si</v>
      </c>
      <c r="V7" s="31" t="s">
        <v>184</v>
      </c>
      <c r="W7" s="32"/>
      <c r="X7" s="29"/>
      <c r="Y7" s="29"/>
      <c r="Z7" s="29"/>
      <c r="AA7" s="29"/>
      <c r="AB7" s="31"/>
    </row>
    <row r="8" spans="1:28" s="33" customFormat="1" ht="135" x14ac:dyDescent="0.25">
      <c r="A8" s="171"/>
      <c r="B8" s="168"/>
      <c r="C8" s="39" t="s">
        <v>180</v>
      </c>
      <c r="D8" s="173"/>
      <c r="E8" s="173"/>
      <c r="F8" s="159"/>
      <c r="G8" s="159"/>
      <c r="H8" s="159"/>
      <c r="I8" s="175"/>
      <c r="J8" s="34" t="s">
        <v>10</v>
      </c>
      <c r="K8" s="35" t="s">
        <v>31</v>
      </c>
      <c r="L8" s="36" t="s">
        <v>35</v>
      </c>
      <c r="M8" s="42" t="s">
        <v>68</v>
      </c>
      <c r="N8" s="34" t="s">
        <v>50</v>
      </c>
      <c r="O8" s="36" t="s">
        <v>38</v>
      </c>
      <c r="P8" s="20" t="str">
        <f t="shared" ref="P8:P50" si="0">IFERROR(IF(S8="","",IF(S8&lt;=10,"Bajo",IF(S8&lt;=15,"Moderado",IF(S8&gt;15,"Alto","")))),"")</f>
        <v>Bajo</v>
      </c>
      <c r="Q8" s="20">
        <f>IFERROR(VLOOKUP(N8,LISTAS!$Q$2:$R$4,2,0),"")</f>
        <v>3</v>
      </c>
      <c r="R8" s="20">
        <f>IFERROR(VLOOKUP(O8,LISTAS!$S$2:$T$4,2,0),"")</f>
        <v>1</v>
      </c>
      <c r="S8" s="20">
        <f t="shared" ref="S8:S50" si="1">IFERROR(Q8*R8,"")</f>
        <v>3</v>
      </c>
      <c r="T8" s="20" t="str">
        <f t="shared" ref="T8:T50" si="2">IFERROR(IF(S8="","",IF(S8&lt;=10,"Tolerable",IF(S8&lt;=15,"Potencialmente no tolerable",IF(S8&gt;15,"No tolerable","")))),"")</f>
        <v>Tolerable</v>
      </c>
      <c r="U8" s="20" t="str">
        <f t="shared" ref="U8:U50" si="3">IFERROR(IF(T8="","",IF(T8="Tolerable","No",IF(T8="Potencialmente no tolerable","No",IF(T8="No tolerable","Si","")))),"")</f>
        <v>No</v>
      </c>
      <c r="V8" s="37" t="s">
        <v>185</v>
      </c>
      <c r="W8" s="38"/>
      <c r="X8" s="35"/>
      <c r="Y8" s="35"/>
      <c r="Z8" s="35"/>
      <c r="AA8" s="35"/>
      <c r="AB8" s="37"/>
    </row>
    <row r="9" spans="1:28" s="33" customFormat="1" ht="27" x14ac:dyDescent="0.25">
      <c r="A9" s="171"/>
      <c r="B9" s="168"/>
      <c r="C9" s="39" t="s">
        <v>180</v>
      </c>
      <c r="D9" s="173"/>
      <c r="E9" s="173"/>
      <c r="F9" s="159"/>
      <c r="G9" s="159"/>
      <c r="H9" s="159"/>
      <c r="I9" s="175"/>
      <c r="J9" s="34" t="s">
        <v>11</v>
      </c>
      <c r="K9" s="35" t="s">
        <v>32</v>
      </c>
      <c r="L9" s="36" t="s">
        <v>48</v>
      </c>
      <c r="M9" s="42" t="s">
        <v>73</v>
      </c>
      <c r="N9" s="34" t="s">
        <v>60</v>
      </c>
      <c r="O9" s="36" t="s">
        <v>38</v>
      </c>
      <c r="P9" s="20" t="str">
        <f t="shared" si="0"/>
        <v>Bajo</v>
      </c>
      <c r="Q9" s="20">
        <f>IFERROR(VLOOKUP(N9,LISTAS!$Q$2:$R$4,2,0),"")</f>
        <v>5</v>
      </c>
      <c r="R9" s="20">
        <f>IFERROR(VLOOKUP(O9,LISTAS!$S$2:$T$4,2,0),"")</f>
        <v>1</v>
      </c>
      <c r="S9" s="20">
        <f t="shared" si="1"/>
        <v>5</v>
      </c>
      <c r="T9" s="20" t="str">
        <f t="shared" si="2"/>
        <v>Tolerable</v>
      </c>
      <c r="U9" s="20" t="str">
        <f t="shared" si="3"/>
        <v>No</v>
      </c>
      <c r="V9" s="37" t="s">
        <v>186</v>
      </c>
      <c r="W9" s="38"/>
      <c r="X9" s="35"/>
      <c r="Y9" s="35"/>
      <c r="Z9" s="35"/>
      <c r="AA9" s="35"/>
      <c r="AB9" s="37"/>
    </row>
    <row r="10" spans="1:28" s="33" customFormat="1" ht="81" x14ac:dyDescent="0.25">
      <c r="A10" s="171"/>
      <c r="B10" s="168"/>
      <c r="C10" s="39" t="s">
        <v>180</v>
      </c>
      <c r="D10" s="173"/>
      <c r="E10" s="173"/>
      <c r="F10" s="159"/>
      <c r="G10" s="159"/>
      <c r="H10" s="159"/>
      <c r="I10" s="175"/>
      <c r="J10" s="34" t="s">
        <v>9</v>
      </c>
      <c r="K10" s="35" t="s">
        <v>75</v>
      </c>
      <c r="L10" s="36" t="s">
        <v>48</v>
      </c>
      <c r="M10" s="42" t="s">
        <v>59</v>
      </c>
      <c r="N10" s="34" t="s">
        <v>60</v>
      </c>
      <c r="O10" s="36" t="s">
        <v>51</v>
      </c>
      <c r="P10" s="20" t="str">
        <f t="shared" si="0"/>
        <v>Moderado</v>
      </c>
      <c r="Q10" s="20">
        <f>IFERROR(VLOOKUP(N10,LISTAS!$Q$2:$R$4,2,0),"")</f>
        <v>5</v>
      </c>
      <c r="R10" s="20">
        <f>IFERROR(VLOOKUP(O10,LISTAS!$S$2:$T$4,2,0),"")</f>
        <v>3</v>
      </c>
      <c r="S10" s="20">
        <f t="shared" si="1"/>
        <v>15</v>
      </c>
      <c r="T10" s="20" t="str">
        <f t="shared" si="2"/>
        <v>Potencialmente no tolerable</v>
      </c>
      <c r="U10" s="20" t="str">
        <f t="shared" si="3"/>
        <v>No</v>
      </c>
      <c r="V10" s="31" t="s">
        <v>187</v>
      </c>
      <c r="W10" s="38"/>
      <c r="X10" s="35"/>
      <c r="Y10" s="35"/>
      <c r="Z10" s="35"/>
      <c r="AA10" s="35"/>
      <c r="AB10" s="37"/>
    </row>
    <row r="11" spans="1:28" s="33" customFormat="1" ht="94.5" x14ac:dyDescent="0.25">
      <c r="A11" s="172"/>
      <c r="B11" s="169"/>
      <c r="C11" s="39" t="s">
        <v>180</v>
      </c>
      <c r="D11" s="173"/>
      <c r="E11" s="173"/>
      <c r="F11" s="159"/>
      <c r="G11" s="159"/>
      <c r="H11" s="159"/>
      <c r="I11" s="176"/>
      <c r="J11" s="34" t="s">
        <v>13</v>
      </c>
      <c r="K11" s="35" t="s">
        <v>34</v>
      </c>
      <c r="L11" s="36" t="s">
        <v>35</v>
      </c>
      <c r="M11" s="42" t="s">
        <v>79</v>
      </c>
      <c r="N11" s="34" t="s">
        <v>60</v>
      </c>
      <c r="O11" s="36" t="s">
        <v>61</v>
      </c>
      <c r="P11" s="20" t="str">
        <f t="shared" si="0"/>
        <v>Alto</v>
      </c>
      <c r="Q11" s="20">
        <f>IFERROR(VLOOKUP(N11,LISTAS!$Q$2:$R$4,2,0),"")</f>
        <v>5</v>
      </c>
      <c r="R11" s="20">
        <f>IFERROR(VLOOKUP(O11,LISTAS!$S$2:$T$4,2,0),"")</f>
        <v>5</v>
      </c>
      <c r="S11" s="20">
        <f t="shared" si="1"/>
        <v>25</v>
      </c>
      <c r="T11" s="20" t="str">
        <f t="shared" si="2"/>
        <v>No tolerable</v>
      </c>
      <c r="U11" s="20" t="str">
        <f t="shared" si="3"/>
        <v>Si</v>
      </c>
      <c r="V11" s="37" t="s">
        <v>188</v>
      </c>
      <c r="W11" s="38"/>
      <c r="X11" s="35"/>
      <c r="Y11" s="35"/>
      <c r="Z11" s="35"/>
      <c r="AA11" s="35"/>
      <c r="AB11" s="37"/>
    </row>
    <row r="12" spans="1:28" s="33" customFormat="1" ht="40.5" x14ac:dyDescent="0.25">
      <c r="A12" s="166" t="s">
        <v>189</v>
      </c>
      <c r="B12" s="159" t="s">
        <v>190</v>
      </c>
      <c r="C12" s="41" t="s">
        <v>191</v>
      </c>
      <c r="D12" s="159" t="s">
        <v>192</v>
      </c>
      <c r="E12" s="159" t="s">
        <v>193</v>
      </c>
      <c r="F12" s="159" t="s">
        <v>2</v>
      </c>
      <c r="G12" s="159" t="s">
        <v>77</v>
      </c>
      <c r="H12" s="159" t="s">
        <v>56</v>
      </c>
      <c r="I12" s="160" t="s">
        <v>183</v>
      </c>
      <c r="J12" s="34" t="s">
        <v>5</v>
      </c>
      <c r="K12" s="35" t="s">
        <v>26</v>
      </c>
      <c r="L12" s="36" t="s">
        <v>35</v>
      </c>
      <c r="M12" s="42" t="s">
        <v>49</v>
      </c>
      <c r="N12" s="34" t="s">
        <v>60</v>
      </c>
      <c r="O12" s="36" t="s">
        <v>51</v>
      </c>
      <c r="P12" s="20" t="str">
        <f t="shared" si="0"/>
        <v>Moderado</v>
      </c>
      <c r="Q12" s="20">
        <f>IFERROR(VLOOKUP(N12,LISTAS!$Q$2:$R$4,2,0),"")</f>
        <v>5</v>
      </c>
      <c r="R12" s="20">
        <f>IFERROR(VLOOKUP(O12,LISTAS!$S$2:$T$4,2,0),"")</f>
        <v>3</v>
      </c>
      <c r="S12" s="20">
        <f t="shared" si="1"/>
        <v>15</v>
      </c>
      <c r="T12" s="20" t="str">
        <f t="shared" si="2"/>
        <v>Potencialmente no tolerable</v>
      </c>
      <c r="U12" s="20" t="str">
        <f t="shared" si="3"/>
        <v>No</v>
      </c>
      <c r="V12" s="37" t="s">
        <v>194</v>
      </c>
      <c r="W12" s="38"/>
      <c r="X12" s="35"/>
      <c r="Y12" s="35"/>
      <c r="Z12" s="35"/>
      <c r="AA12" s="35"/>
      <c r="AB12" s="37"/>
    </row>
    <row r="13" spans="1:28" s="33" customFormat="1" ht="54" x14ac:dyDescent="0.25">
      <c r="A13" s="166"/>
      <c r="B13" s="159"/>
      <c r="C13" s="41" t="s">
        <v>191</v>
      </c>
      <c r="D13" s="159"/>
      <c r="E13" s="159"/>
      <c r="F13" s="159"/>
      <c r="G13" s="159"/>
      <c r="H13" s="159"/>
      <c r="I13" s="160"/>
      <c r="J13" s="34" t="s">
        <v>6</v>
      </c>
      <c r="K13" s="35" t="s">
        <v>27</v>
      </c>
      <c r="L13" s="36" t="s">
        <v>35</v>
      </c>
      <c r="M13" s="42" t="s">
        <v>49</v>
      </c>
      <c r="N13" s="34" t="s">
        <v>60</v>
      </c>
      <c r="O13" s="36" t="s">
        <v>61</v>
      </c>
      <c r="P13" s="20" t="str">
        <f t="shared" si="0"/>
        <v>Alto</v>
      </c>
      <c r="Q13" s="20">
        <f>IFERROR(VLOOKUP(N13,LISTAS!$Q$2:$R$4,2,0),"")</f>
        <v>5</v>
      </c>
      <c r="R13" s="20">
        <f>IFERROR(VLOOKUP(O13,LISTAS!$S$2:$T$4,2,0),"")</f>
        <v>5</v>
      </c>
      <c r="S13" s="20">
        <f t="shared" si="1"/>
        <v>25</v>
      </c>
      <c r="T13" s="20" t="str">
        <f t="shared" si="2"/>
        <v>No tolerable</v>
      </c>
      <c r="U13" s="20" t="str">
        <f t="shared" si="3"/>
        <v>Si</v>
      </c>
      <c r="V13" s="37" t="s">
        <v>195</v>
      </c>
      <c r="W13" s="38"/>
      <c r="X13" s="35"/>
      <c r="Y13" s="35"/>
      <c r="Z13" s="35"/>
      <c r="AA13" s="35"/>
      <c r="AB13" s="37"/>
    </row>
    <row r="14" spans="1:28" s="33" customFormat="1" ht="40.5" x14ac:dyDescent="0.25">
      <c r="A14" s="166"/>
      <c r="B14" s="159"/>
      <c r="C14" s="41" t="s">
        <v>191</v>
      </c>
      <c r="D14" s="159"/>
      <c r="E14" s="159"/>
      <c r="F14" s="159"/>
      <c r="G14" s="159"/>
      <c r="H14" s="159"/>
      <c r="I14" s="160"/>
      <c r="J14" s="34" t="s">
        <v>8</v>
      </c>
      <c r="K14" s="35" t="s">
        <v>29</v>
      </c>
      <c r="L14" s="36" t="s">
        <v>35</v>
      </c>
      <c r="M14" s="42" t="s">
        <v>59</v>
      </c>
      <c r="N14" s="34" t="s">
        <v>50</v>
      </c>
      <c r="O14" s="36" t="s">
        <v>38</v>
      </c>
      <c r="P14" s="20" t="str">
        <f t="shared" si="0"/>
        <v>Bajo</v>
      </c>
      <c r="Q14" s="20">
        <f>IFERROR(VLOOKUP(N14,LISTAS!$Q$2:$R$4,2,0),"")</f>
        <v>3</v>
      </c>
      <c r="R14" s="20">
        <f>IFERROR(VLOOKUP(O14,LISTAS!$S$2:$T$4,2,0),"")</f>
        <v>1</v>
      </c>
      <c r="S14" s="20">
        <f t="shared" si="1"/>
        <v>3</v>
      </c>
      <c r="T14" s="20" t="str">
        <f t="shared" si="2"/>
        <v>Tolerable</v>
      </c>
      <c r="U14" s="20" t="str">
        <f t="shared" si="3"/>
        <v>No</v>
      </c>
      <c r="V14" s="37" t="s">
        <v>196</v>
      </c>
      <c r="W14" s="38"/>
      <c r="X14" s="35"/>
      <c r="Y14" s="35"/>
      <c r="Z14" s="35"/>
      <c r="AA14" s="35"/>
      <c r="AB14" s="37"/>
    </row>
    <row r="15" spans="1:28" s="33" customFormat="1" ht="40.5" x14ac:dyDescent="0.25">
      <c r="A15" s="166"/>
      <c r="B15" s="159"/>
      <c r="C15" s="41" t="s">
        <v>191</v>
      </c>
      <c r="D15" s="159"/>
      <c r="E15" s="159"/>
      <c r="F15" s="159"/>
      <c r="G15" s="159"/>
      <c r="H15" s="159"/>
      <c r="I15" s="160"/>
      <c r="J15" s="34" t="s">
        <v>9</v>
      </c>
      <c r="K15" s="35" t="s">
        <v>30</v>
      </c>
      <c r="L15" s="36" t="s">
        <v>35</v>
      </c>
      <c r="M15" s="42" t="s">
        <v>59</v>
      </c>
      <c r="N15" s="34" t="s">
        <v>60</v>
      </c>
      <c r="O15" s="36" t="s">
        <v>51</v>
      </c>
      <c r="P15" s="20" t="str">
        <f t="shared" si="0"/>
        <v>Moderado</v>
      </c>
      <c r="Q15" s="20">
        <f>IFERROR(VLOOKUP(N15,LISTAS!$Q$2:$R$4,2,0),"")</f>
        <v>5</v>
      </c>
      <c r="R15" s="20">
        <f>IFERROR(VLOOKUP(O15,LISTAS!$S$2:$T$4,2,0),"")</f>
        <v>3</v>
      </c>
      <c r="S15" s="20">
        <f t="shared" si="1"/>
        <v>15</v>
      </c>
      <c r="T15" s="20" t="str">
        <f t="shared" si="2"/>
        <v>Potencialmente no tolerable</v>
      </c>
      <c r="U15" s="20" t="str">
        <f t="shared" si="3"/>
        <v>No</v>
      </c>
      <c r="V15" s="37" t="s">
        <v>197</v>
      </c>
      <c r="W15" s="38"/>
      <c r="X15" s="35"/>
      <c r="Y15" s="35"/>
      <c r="Z15" s="35"/>
      <c r="AA15" s="35"/>
      <c r="AB15" s="37"/>
    </row>
    <row r="16" spans="1:28" s="33" customFormat="1" ht="40.5" x14ac:dyDescent="0.25">
      <c r="A16" s="166"/>
      <c r="B16" s="159"/>
      <c r="C16" s="41" t="s">
        <v>191</v>
      </c>
      <c r="D16" s="159"/>
      <c r="E16" s="159"/>
      <c r="F16" s="159"/>
      <c r="G16" s="159"/>
      <c r="H16" s="159"/>
      <c r="I16" s="160"/>
      <c r="J16" s="34" t="s">
        <v>9</v>
      </c>
      <c r="K16" s="35" t="s">
        <v>47</v>
      </c>
      <c r="L16" s="36" t="s">
        <v>35</v>
      </c>
      <c r="M16" s="42" t="s">
        <v>59</v>
      </c>
      <c r="N16" s="34" t="s">
        <v>60</v>
      </c>
      <c r="O16" s="36" t="s">
        <v>51</v>
      </c>
      <c r="P16" s="20" t="str">
        <f t="shared" si="0"/>
        <v>Moderado</v>
      </c>
      <c r="Q16" s="20">
        <f>IFERROR(VLOOKUP(N16,LISTAS!$Q$2:$R$4,2,0),"")</f>
        <v>5</v>
      </c>
      <c r="R16" s="20">
        <f>IFERROR(VLOOKUP(O16,LISTAS!$S$2:$T$4,2,0),"")</f>
        <v>3</v>
      </c>
      <c r="S16" s="20">
        <f t="shared" si="1"/>
        <v>15</v>
      </c>
      <c r="T16" s="20" t="str">
        <f t="shared" si="2"/>
        <v>Potencialmente no tolerable</v>
      </c>
      <c r="U16" s="20" t="str">
        <f t="shared" si="3"/>
        <v>No</v>
      </c>
      <c r="V16" s="37" t="s">
        <v>198</v>
      </c>
      <c r="W16" s="38"/>
      <c r="X16" s="35"/>
      <c r="Y16" s="35"/>
      <c r="Z16" s="35"/>
      <c r="AA16" s="35"/>
      <c r="AB16" s="37"/>
    </row>
    <row r="17" spans="1:28" s="33" customFormat="1" ht="81" x14ac:dyDescent="0.25">
      <c r="A17" s="166"/>
      <c r="B17" s="159"/>
      <c r="C17" s="41" t="s">
        <v>191</v>
      </c>
      <c r="D17" s="159"/>
      <c r="E17" s="159"/>
      <c r="F17" s="159"/>
      <c r="G17" s="159"/>
      <c r="H17" s="159"/>
      <c r="I17" s="160"/>
      <c r="J17" s="34" t="s">
        <v>9</v>
      </c>
      <c r="K17" s="35" t="s">
        <v>67</v>
      </c>
      <c r="L17" s="36" t="s">
        <v>35</v>
      </c>
      <c r="M17" s="42" t="s">
        <v>59</v>
      </c>
      <c r="N17" s="34" t="s">
        <v>60</v>
      </c>
      <c r="O17" s="36" t="s">
        <v>61</v>
      </c>
      <c r="P17" s="20" t="str">
        <f t="shared" si="0"/>
        <v>Alto</v>
      </c>
      <c r="Q17" s="20">
        <f>IFERROR(VLOOKUP(N17,LISTAS!$Q$2:$R$4,2,0),"")</f>
        <v>5</v>
      </c>
      <c r="R17" s="20">
        <f>IFERROR(VLOOKUP(O17,LISTAS!$S$2:$T$4,2,0),"")</f>
        <v>5</v>
      </c>
      <c r="S17" s="20">
        <f t="shared" si="1"/>
        <v>25</v>
      </c>
      <c r="T17" s="20" t="str">
        <f t="shared" si="2"/>
        <v>No tolerable</v>
      </c>
      <c r="U17" s="20" t="str">
        <f t="shared" si="3"/>
        <v>Si</v>
      </c>
      <c r="V17" s="31" t="s">
        <v>187</v>
      </c>
      <c r="W17" s="38"/>
      <c r="X17" s="35"/>
      <c r="Y17" s="35"/>
      <c r="Z17" s="35"/>
      <c r="AA17" s="35"/>
      <c r="AB17" s="37"/>
    </row>
    <row r="18" spans="1:28" s="33" customFormat="1" ht="40.5" x14ac:dyDescent="0.25">
      <c r="A18" s="166"/>
      <c r="B18" s="159"/>
      <c r="C18" s="41" t="s">
        <v>191</v>
      </c>
      <c r="D18" s="159"/>
      <c r="E18" s="159"/>
      <c r="F18" s="159"/>
      <c r="G18" s="159"/>
      <c r="H18" s="159"/>
      <c r="I18" s="160"/>
      <c r="J18" s="34" t="s">
        <v>9</v>
      </c>
      <c r="K18" s="35" t="s">
        <v>72</v>
      </c>
      <c r="L18" s="36" t="s">
        <v>35</v>
      </c>
      <c r="M18" s="42" t="s">
        <v>59</v>
      </c>
      <c r="N18" s="34" t="s">
        <v>60</v>
      </c>
      <c r="O18" s="36" t="s">
        <v>61</v>
      </c>
      <c r="P18" s="20" t="str">
        <f t="shared" si="0"/>
        <v>Alto</v>
      </c>
      <c r="Q18" s="20">
        <f>IFERROR(VLOOKUP(N18,LISTAS!$Q$2:$R$4,2,0),"")</f>
        <v>5</v>
      </c>
      <c r="R18" s="20">
        <f>IFERROR(VLOOKUP(O18,LISTAS!$S$2:$T$4,2,0),"")</f>
        <v>5</v>
      </c>
      <c r="S18" s="20">
        <f t="shared" si="1"/>
        <v>25</v>
      </c>
      <c r="T18" s="20" t="str">
        <f t="shared" si="2"/>
        <v>No tolerable</v>
      </c>
      <c r="U18" s="20" t="str">
        <f t="shared" si="3"/>
        <v>Si</v>
      </c>
      <c r="V18" s="31" t="s">
        <v>199</v>
      </c>
      <c r="W18" s="38"/>
      <c r="X18" s="35"/>
      <c r="Y18" s="35"/>
      <c r="Z18" s="35"/>
      <c r="AA18" s="35"/>
      <c r="AB18" s="37"/>
    </row>
    <row r="19" spans="1:28" s="33" customFormat="1" ht="67.5" x14ac:dyDescent="0.25">
      <c r="A19" s="166"/>
      <c r="B19" s="159"/>
      <c r="C19" s="41" t="s">
        <v>191</v>
      </c>
      <c r="D19" s="159"/>
      <c r="E19" s="159"/>
      <c r="F19" s="159"/>
      <c r="G19" s="159"/>
      <c r="H19" s="159"/>
      <c r="I19" s="160"/>
      <c r="J19" s="34" t="s">
        <v>9</v>
      </c>
      <c r="K19" s="35" t="s">
        <v>75</v>
      </c>
      <c r="L19" s="36" t="s">
        <v>48</v>
      </c>
      <c r="M19" s="42" t="s">
        <v>59</v>
      </c>
      <c r="N19" s="34" t="s">
        <v>60</v>
      </c>
      <c r="O19" s="36" t="s">
        <v>51</v>
      </c>
      <c r="P19" s="20" t="str">
        <f t="shared" si="0"/>
        <v>Moderado</v>
      </c>
      <c r="Q19" s="20">
        <f>IFERROR(VLOOKUP(N19,LISTAS!$Q$2:$R$4,2,0),"")</f>
        <v>5</v>
      </c>
      <c r="R19" s="20">
        <f>IFERROR(VLOOKUP(O19,LISTAS!$S$2:$T$4,2,0),"")</f>
        <v>3</v>
      </c>
      <c r="S19" s="20">
        <f t="shared" si="1"/>
        <v>15</v>
      </c>
      <c r="T19" s="20" t="str">
        <f t="shared" si="2"/>
        <v>Potencialmente no tolerable</v>
      </c>
      <c r="U19" s="20" t="str">
        <f t="shared" si="3"/>
        <v>No</v>
      </c>
      <c r="V19" s="37" t="s">
        <v>200</v>
      </c>
      <c r="W19" s="38"/>
      <c r="X19" s="35"/>
      <c r="Y19" s="35"/>
      <c r="Z19" s="35"/>
      <c r="AA19" s="35"/>
      <c r="AB19" s="37"/>
    </row>
    <row r="20" spans="1:28" s="33" customFormat="1" ht="135" x14ac:dyDescent="0.25">
      <c r="A20" s="166"/>
      <c r="B20" s="159"/>
      <c r="C20" s="41" t="s">
        <v>191</v>
      </c>
      <c r="D20" s="159"/>
      <c r="E20" s="159"/>
      <c r="F20" s="159"/>
      <c r="G20" s="159"/>
      <c r="H20" s="159"/>
      <c r="I20" s="160"/>
      <c r="J20" s="34" t="s">
        <v>10</v>
      </c>
      <c r="K20" s="35" t="s">
        <v>31</v>
      </c>
      <c r="L20" s="36" t="s">
        <v>35</v>
      </c>
      <c r="M20" s="42" t="s">
        <v>68</v>
      </c>
      <c r="N20" s="34" t="s">
        <v>60</v>
      </c>
      <c r="O20" s="36" t="s">
        <v>61</v>
      </c>
      <c r="P20" s="20" t="str">
        <f t="shared" si="0"/>
        <v>Alto</v>
      </c>
      <c r="Q20" s="20">
        <f>IFERROR(VLOOKUP(N20,LISTAS!$Q$2:$R$4,2,0),"")</f>
        <v>5</v>
      </c>
      <c r="R20" s="20">
        <f>IFERROR(VLOOKUP(O20,LISTAS!$S$2:$T$4,2,0),"")</f>
        <v>5</v>
      </c>
      <c r="S20" s="20">
        <f t="shared" si="1"/>
        <v>25</v>
      </c>
      <c r="T20" s="20" t="str">
        <f t="shared" si="2"/>
        <v>No tolerable</v>
      </c>
      <c r="U20" s="20" t="str">
        <f t="shared" si="3"/>
        <v>Si</v>
      </c>
      <c r="V20" s="37" t="s">
        <v>185</v>
      </c>
      <c r="W20" s="38"/>
      <c r="X20" s="35"/>
      <c r="Y20" s="35"/>
      <c r="Z20" s="35"/>
      <c r="AA20" s="35"/>
      <c r="AB20" s="37"/>
    </row>
    <row r="21" spans="1:28" s="33" customFormat="1" ht="27" x14ac:dyDescent="0.25">
      <c r="A21" s="166"/>
      <c r="B21" s="159"/>
      <c r="C21" s="41" t="s">
        <v>191</v>
      </c>
      <c r="D21" s="159"/>
      <c r="E21" s="159"/>
      <c r="F21" s="159"/>
      <c r="G21" s="159"/>
      <c r="H21" s="159"/>
      <c r="I21" s="160"/>
      <c r="J21" s="34" t="s">
        <v>11</v>
      </c>
      <c r="K21" s="35" t="s">
        <v>32</v>
      </c>
      <c r="L21" s="36" t="s">
        <v>48</v>
      </c>
      <c r="M21" s="42" t="s">
        <v>73</v>
      </c>
      <c r="N21" s="34" t="s">
        <v>60</v>
      </c>
      <c r="O21" s="36" t="s">
        <v>38</v>
      </c>
      <c r="P21" s="20" t="str">
        <f t="shared" si="0"/>
        <v>Bajo</v>
      </c>
      <c r="Q21" s="20">
        <f>IFERROR(VLOOKUP(N21,LISTAS!$Q$2:$R$4,2,0),"")</f>
        <v>5</v>
      </c>
      <c r="R21" s="20">
        <f>IFERROR(VLOOKUP(O21,LISTAS!$S$2:$T$4,2,0),"")</f>
        <v>1</v>
      </c>
      <c r="S21" s="20">
        <f t="shared" si="1"/>
        <v>5</v>
      </c>
      <c r="T21" s="20" t="str">
        <f t="shared" si="2"/>
        <v>Tolerable</v>
      </c>
      <c r="U21" s="20" t="str">
        <f t="shared" si="3"/>
        <v>No</v>
      </c>
      <c r="V21" s="37" t="s">
        <v>186</v>
      </c>
      <c r="W21" s="38"/>
      <c r="X21" s="35"/>
      <c r="Y21" s="35"/>
      <c r="Z21" s="35"/>
      <c r="AA21" s="35"/>
      <c r="AB21" s="37"/>
    </row>
    <row r="22" spans="1:28" s="33" customFormat="1" ht="67.5" x14ac:dyDescent="0.25">
      <c r="A22" s="166"/>
      <c r="B22" s="159"/>
      <c r="C22" s="41" t="s">
        <v>191</v>
      </c>
      <c r="D22" s="159"/>
      <c r="E22" s="159"/>
      <c r="F22" s="159"/>
      <c r="G22" s="159"/>
      <c r="H22" s="159"/>
      <c r="I22" s="160"/>
      <c r="J22" s="34" t="s">
        <v>13</v>
      </c>
      <c r="K22" s="35" t="s">
        <v>34</v>
      </c>
      <c r="L22" s="36" t="s">
        <v>35</v>
      </c>
      <c r="M22" s="42" t="s">
        <v>79</v>
      </c>
      <c r="N22" s="34" t="s">
        <v>60</v>
      </c>
      <c r="O22" s="36" t="s">
        <v>61</v>
      </c>
      <c r="P22" s="20" t="str">
        <f t="shared" si="0"/>
        <v>Alto</v>
      </c>
      <c r="Q22" s="20">
        <f>IFERROR(VLOOKUP(N22,LISTAS!$Q$2:$R$4,2,0),"")</f>
        <v>5</v>
      </c>
      <c r="R22" s="20">
        <f>IFERROR(VLOOKUP(O22,LISTAS!$S$2:$T$4,2,0),"")</f>
        <v>5</v>
      </c>
      <c r="S22" s="20">
        <f t="shared" si="1"/>
        <v>25</v>
      </c>
      <c r="T22" s="20" t="str">
        <f t="shared" si="2"/>
        <v>No tolerable</v>
      </c>
      <c r="U22" s="20" t="str">
        <f t="shared" si="3"/>
        <v>Si</v>
      </c>
      <c r="V22" s="37" t="s">
        <v>201</v>
      </c>
      <c r="W22" s="38"/>
      <c r="X22" s="35"/>
      <c r="Y22" s="35"/>
      <c r="Z22" s="35"/>
      <c r="AA22" s="35"/>
      <c r="AB22" s="37"/>
    </row>
    <row r="23" spans="1:28" s="33" customFormat="1" ht="40.5" x14ac:dyDescent="0.25">
      <c r="A23" s="166"/>
      <c r="B23" s="159"/>
      <c r="C23" s="41" t="s">
        <v>191</v>
      </c>
      <c r="D23" s="159"/>
      <c r="E23" s="159"/>
      <c r="F23" s="159"/>
      <c r="G23" s="159"/>
      <c r="H23" s="159"/>
      <c r="I23" s="160"/>
      <c r="J23" s="34" t="s">
        <v>4</v>
      </c>
      <c r="K23" s="35" t="s">
        <v>66</v>
      </c>
      <c r="L23" s="36" t="s">
        <v>35</v>
      </c>
      <c r="M23" s="42" t="s">
        <v>36</v>
      </c>
      <c r="N23" s="34" t="s">
        <v>50</v>
      </c>
      <c r="O23" s="36" t="s">
        <v>51</v>
      </c>
      <c r="P23" s="20" t="str">
        <f t="shared" si="0"/>
        <v>Bajo</v>
      </c>
      <c r="Q23" s="20">
        <f>IFERROR(VLOOKUP(N23,LISTAS!$Q$2:$R$4,2,0),"")</f>
        <v>3</v>
      </c>
      <c r="R23" s="20">
        <f>IFERROR(VLOOKUP(O23,LISTAS!$S$2:$T$4,2,0),"")</f>
        <v>3</v>
      </c>
      <c r="S23" s="20">
        <f t="shared" si="1"/>
        <v>9</v>
      </c>
      <c r="T23" s="20" t="str">
        <f t="shared" si="2"/>
        <v>Tolerable</v>
      </c>
      <c r="U23" s="20" t="str">
        <f t="shared" si="3"/>
        <v>No</v>
      </c>
      <c r="V23" s="37" t="s">
        <v>202</v>
      </c>
      <c r="W23" s="38"/>
      <c r="X23" s="35"/>
      <c r="Y23" s="35"/>
      <c r="Z23" s="35"/>
      <c r="AA23" s="35"/>
      <c r="AB23" s="37"/>
    </row>
    <row r="24" spans="1:28" s="33" customFormat="1" ht="40.5" x14ac:dyDescent="0.25">
      <c r="A24" s="166"/>
      <c r="B24" s="159"/>
      <c r="C24" s="41" t="s">
        <v>191</v>
      </c>
      <c r="D24" s="159"/>
      <c r="E24" s="159"/>
      <c r="F24" s="159"/>
      <c r="G24" s="159"/>
      <c r="H24" s="159"/>
      <c r="I24" s="160"/>
      <c r="J24" s="34" t="s">
        <v>4</v>
      </c>
      <c r="K24" s="35" t="s">
        <v>71</v>
      </c>
      <c r="L24" s="36" t="s">
        <v>35</v>
      </c>
      <c r="M24" s="42" t="s">
        <v>36</v>
      </c>
      <c r="N24" s="34" t="s">
        <v>50</v>
      </c>
      <c r="O24" s="36" t="s">
        <v>51</v>
      </c>
      <c r="P24" s="20" t="str">
        <f t="shared" si="0"/>
        <v>Bajo</v>
      </c>
      <c r="Q24" s="20">
        <f>IFERROR(VLOOKUP(N24,LISTAS!$Q$2:$R$4,2,0),"")</f>
        <v>3</v>
      </c>
      <c r="R24" s="20">
        <f>IFERROR(VLOOKUP(O24,LISTAS!$S$2:$T$4,2,0),"")</f>
        <v>3</v>
      </c>
      <c r="S24" s="20">
        <f t="shared" si="1"/>
        <v>9</v>
      </c>
      <c r="T24" s="20" t="str">
        <f t="shared" si="2"/>
        <v>Tolerable</v>
      </c>
      <c r="U24" s="20" t="str">
        <f t="shared" si="3"/>
        <v>No</v>
      </c>
      <c r="V24" s="37" t="s">
        <v>203</v>
      </c>
      <c r="W24" s="38"/>
      <c r="X24" s="35"/>
      <c r="Y24" s="35"/>
      <c r="Z24" s="35"/>
      <c r="AA24" s="35"/>
      <c r="AB24" s="37"/>
    </row>
    <row r="25" spans="1:28" s="33" customFormat="1" ht="54" x14ac:dyDescent="0.25">
      <c r="A25" s="166" t="s">
        <v>189</v>
      </c>
      <c r="B25" s="159" t="s">
        <v>233</v>
      </c>
      <c r="C25" s="41" t="s">
        <v>204</v>
      </c>
      <c r="D25" s="159" t="s">
        <v>205</v>
      </c>
      <c r="E25" s="159" t="s">
        <v>206</v>
      </c>
      <c r="F25" s="159" t="s">
        <v>2</v>
      </c>
      <c r="G25" s="159" t="s">
        <v>77</v>
      </c>
      <c r="H25" s="159" t="s">
        <v>56</v>
      </c>
      <c r="I25" s="160" t="s">
        <v>183</v>
      </c>
      <c r="J25" s="34" t="s">
        <v>4</v>
      </c>
      <c r="K25" s="35" t="s">
        <v>44</v>
      </c>
      <c r="L25" s="36" t="s">
        <v>35</v>
      </c>
      <c r="M25" s="42" t="s">
        <v>36</v>
      </c>
      <c r="N25" s="34" t="s">
        <v>60</v>
      </c>
      <c r="O25" s="36" t="s">
        <v>51</v>
      </c>
      <c r="P25" s="20" t="str">
        <f t="shared" si="0"/>
        <v>Moderado</v>
      </c>
      <c r="Q25" s="20">
        <f>IFERROR(VLOOKUP(N25,LISTAS!$Q$2:$R$4,2,0),"")</f>
        <v>5</v>
      </c>
      <c r="R25" s="20">
        <f>IFERROR(VLOOKUP(O25,LISTAS!$S$2:$T$4,2,0),"")</f>
        <v>3</v>
      </c>
      <c r="S25" s="20">
        <f t="shared" si="1"/>
        <v>15</v>
      </c>
      <c r="T25" s="20" t="str">
        <f t="shared" si="2"/>
        <v>Potencialmente no tolerable</v>
      </c>
      <c r="U25" s="20" t="str">
        <f t="shared" si="3"/>
        <v>No</v>
      </c>
      <c r="V25" s="37" t="s">
        <v>207</v>
      </c>
      <c r="W25" s="38"/>
      <c r="X25" s="35"/>
      <c r="Y25" s="35"/>
      <c r="Z25" s="35"/>
      <c r="AA25" s="35"/>
      <c r="AB25" s="37"/>
    </row>
    <row r="26" spans="1:28" s="33" customFormat="1" ht="54" x14ac:dyDescent="0.25">
      <c r="A26" s="166"/>
      <c r="B26" s="159"/>
      <c r="C26" s="41" t="s">
        <v>204</v>
      </c>
      <c r="D26" s="159"/>
      <c r="E26" s="159"/>
      <c r="F26" s="159"/>
      <c r="G26" s="159"/>
      <c r="H26" s="159"/>
      <c r="I26" s="160"/>
      <c r="J26" s="34" t="s">
        <v>4</v>
      </c>
      <c r="K26" s="35" t="s">
        <v>57</v>
      </c>
      <c r="L26" s="36" t="s">
        <v>35</v>
      </c>
      <c r="M26" s="42" t="s">
        <v>36</v>
      </c>
      <c r="N26" s="34" t="s">
        <v>50</v>
      </c>
      <c r="O26" s="36" t="s">
        <v>61</v>
      </c>
      <c r="P26" s="20" t="str">
        <f t="shared" si="0"/>
        <v>Moderado</v>
      </c>
      <c r="Q26" s="20">
        <f>IFERROR(VLOOKUP(N26,LISTAS!$Q$2:$R$4,2,0),"")</f>
        <v>3</v>
      </c>
      <c r="R26" s="20">
        <f>IFERROR(VLOOKUP(O26,LISTAS!$S$2:$T$4,2,0),"")</f>
        <v>5</v>
      </c>
      <c r="S26" s="20">
        <f t="shared" si="1"/>
        <v>15</v>
      </c>
      <c r="T26" s="20" t="str">
        <f t="shared" si="2"/>
        <v>Potencialmente no tolerable</v>
      </c>
      <c r="U26" s="20" t="str">
        <f t="shared" si="3"/>
        <v>No</v>
      </c>
      <c r="V26" s="37" t="s">
        <v>208</v>
      </c>
      <c r="W26" s="38"/>
      <c r="X26" s="35"/>
      <c r="Y26" s="35"/>
      <c r="Z26" s="35"/>
      <c r="AA26" s="35"/>
      <c r="AB26" s="37"/>
    </row>
    <row r="27" spans="1:28" s="33" customFormat="1" ht="54" x14ac:dyDescent="0.25">
      <c r="A27" s="166"/>
      <c r="B27" s="159"/>
      <c r="C27" s="41" t="s">
        <v>204</v>
      </c>
      <c r="D27" s="159"/>
      <c r="E27" s="159"/>
      <c r="F27" s="159"/>
      <c r="G27" s="159"/>
      <c r="H27" s="159"/>
      <c r="I27" s="160"/>
      <c r="J27" s="34" t="s">
        <v>4</v>
      </c>
      <c r="K27" s="35" t="s">
        <v>66</v>
      </c>
      <c r="L27" s="36" t="s">
        <v>35</v>
      </c>
      <c r="M27" s="42" t="s">
        <v>36</v>
      </c>
      <c r="N27" s="34" t="s">
        <v>50</v>
      </c>
      <c r="O27" s="36" t="s">
        <v>51</v>
      </c>
      <c r="P27" s="20" t="str">
        <f t="shared" si="0"/>
        <v>Bajo</v>
      </c>
      <c r="Q27" s="20">
        <f>IFERROR(VLOOKUP(N27,LISTAS!$Q$2:$R$4,2,0),"")</f>
        <v>3</v>
      </c>
      <c r="R27" s="20">
        <f>IFERROR(VLOOKUP(O27,LISTAS!$S$2:$T$4,2,0),"")</f>
        <v>3</v>
      </c>
      <c r="S27" s="20">
        <f t="shared" si="1"/>
        <v>9</v>
      </c>
      <c r="T27" s="20" t="str">
        <f t="shared" si="2"/>
        <v>Tolerable</v>
      </c>
      <c r="U27" s="20" t="str">
        <f t="shared" si="3"/>
        <v>No</v>
      </c>
      <c r="V27" s="37" t="s">
        <v>209</v>
      </c>
      <c r="W27" s="38"/>
      <c r="X27" s="35"/>
      <c r="Y27" s="35"/>
      <c r="Z27" s="35"/>
      <c r="AA27" s="35"/>
      <c r="AB27" s="37"/>
    </row>
    <row r="28" spans="1:28" s="33" customFormat="1" ht="27" x14ac:dyDescent="0.25">
      <c r="A28" s="166"/>
      <c r="B28" s="159"/>
      <c r="C28" s="41" t="s">
        <v>204</v>
      </c>
      <c r="D28" s="159"/>
      <c r="E28" s="159"/>
      <c r="F28" s="159"/>
      <c r="G28" s="159"/>
      <c r="H28" s="159"/>
      <c r="I28" s="160"/>
      <c r="J28" s="34" t="s">
        <v>4</v>
      </c>
      <c r="K28" s="35" t="s">
        <v>71</v>
      </c>
      <c r="L28" s="36" t="s">
        <v>35</v>
      </c>
      <c r="M28" s="42" t="s">
        <v>36</v>
      </c>
      <c r="N28" s="34" t="s">
        <v>50</v>
      </c>
      <c r="O28" s="36" t="s">
        <v>51</v>
      </c>
      <c r="P28" s="20" t="str">
        <f t="shared" si="0"/>
        <v>Bajo</v>
      </c>
      <c r="Q28" s="20">
        <f>IFERROR(VLOOKUP(N28,LISTAS!$Q$2:$R$4,2,0),"")</f>
        <v>3</v>
      </c>
      <c r="R28" s="20">
        <f>IFERROR(VLOOKUP(O28,LISTAS!$S$2:$T$4,2,0),"")</f>
        <v>3</v>
      </c>
      <c r="S28" s="20">
        <f t="shared" si="1"/>
        <v>9</v>
      </c>
      <c r="T28" s="20" t="str">
        <f t="shared" si="2"/>
        <v>Tolerable</v>
      </c>
      <c r="U28" s="20" t="str">
        <f t="shared" si="3"/>
        <v>No</v>
      </c>
      <c r="V28" s="37" t="s">
        <v>210</v>
      </c>
      <c r="W28" s="38"/>
      <c r="X28" s="35"/>
      <c r="Y28" s="35"/>
      <c r="Z28" s="35"/>
      <c r="AA28" s="35"/>
      <c r="AB28" s="37"/>
    </row>
    <row r="29" spans="1:28" s="33" customFormat="1" ht="40.5" x14ac:dyDescent="0.25">
      <c r="A29" s="166"/>
      <c r="B29" s="159"/>
      <c r="C29" s="41" t="s">
        <v>204</v>
      </c>
      <c r="D29" s="159"/>
      <c r="E29" s="159"/>
      <c r="F29" s="159"/>
      <c r="G29" s="159"/>
      <c r="H29" s="159"/>
      <c r="I29" s="160"/>
      <c r="J29" s="34" t="s">
        <v>5</v>
      </c>
      <c r="K29" s="35" t="s">
        <v>26</v>
      </c>
      <c r="L29" s="36" t="s">
        <v>35</v>
      </c>
      <c r="M29" s="42" t="s">
        <v>49</v>
      </c>
      <c r="N29" s="34" t="s">
        <v>60</v>
      </c>
      <c r="O29" s="36" t="s">
        <v>51</v>
      </c>
      <c r="P29" s="20" t="str">
        <f t="shared" si="0"/>
        <v>Moderado</v>
      </c>
      <c r="Q29" s="20">
        <f>IFERROR(VLOOKUP(N29,LISTAS!$Q$2:$R$4,2,0),"")</f>
        <v>5</v>
      </c>
      <c r="R29" s="20">
        <f>IFERROR(VLOOKUP(O29,LISTAS!$S$2:$T$4,2,0),"")</f>
        <v>3</v>
      </c>
      <c r="S29" s="20">
        <f t="shared" si="1"/>
        <v>15</v>
      </c>
      <c r="T29" s="20" t="str">
        <f t="shared" si="2"/>
        <v>Potencialmente no tolerable</v>
      </c>
      <c r="U29" s="20" t="str">
        <f t="shared" si="3"/>
        <v>No</v>
      </c>
      <c r="V29" s="37" t="s">
        <v>211</v>
      </c>
      <c r="W29" s="38"/>
      <c r="X29" s="35"/>
      <c r="Y29" s="35"/>
      <c r="Z29" s="35"/>
      <c r="AA29" s="35"/>
      <c r="AB29" s="37"/>
    </row>
    <row r="30" spans="1:28" s="33" customFormat="1" ht="54" x14ac:dyDescent="0.25">
      <c r="A30" s="166"/>
      <c r="B30" s="159"/>
      <c r="C30" s="41" t="s">
        <v>204</v>
      </c>
      <c r="D30" s="159"/>
      <c r="E30" s="159"/>
      <c r="F30" s="159"/>
      <c r="G30" s="159"/>
      <c r="H30" s="159"/>
      <c r="I30" s="160"/>
      <c r="J30" s="69" t="s">
        <v>6</v>
      </c>
      <c r="K30" s="70" t="s">
        <v>27</v>
      </c>
      <c r="L30" s="36" t="s">
        <v>35</v>
      </c>
      <c r="M30" s="42" t="s">
        <v>49</v>
      </c>
      <c r="N30" s="34" t="s">
        <v>60</v>
      </c>
      <c r="O30" s="36" t="s">
        <v>61</v>
      </c>
      <c r="P30" s="20" t="str">
        <f t="shared" si="0"/>
        <v>Alto</v>
      </c>
      <c r="Q30" s="20">
        <f>IFERROR(VLOOKUP(N30,LISTAS!$Q$2:$R$4,2,0),"")</f>
        <v>5</v>
      </c>
      <c r="R30" s="20">
        <f>IFERROR(VLOOKUP(O30,LISTAS!$S$2:$T$4,2,0),"")</f>
        <v>5</v>
      </c>
      <c r="S30" s="20">
        <f t="shared" si="1"/>
        <v>25</v>
      </c>
      <c r="T30" s="20" t="str">
        <f t="shared" si="2"/>
        <v>No tolerable</v>
      </c>
      <c r="U30" s="20" t="str">
        <f t="shared" si="3"/>
        <v>Si</v>
      </c>
      <c r="V30" s="37" t="s">
        <v>195</v>
      </c>
      <c r="W30" s="38"/>
      <c r="X30" s="35"/>
      <c r="Y30" s="35"/>
      <c r="Z30" s="35"/>
      <c r="AA30" s="35"/>
      <c r="AB30" s="37"/>
    </row>
    <row r="31" spans="1:28" s="33" customFormat="1" ht="40.5" x14ac:dyDescent="0.25">
      <c r="A31" s="166"/>
      <c r="B31" s="159"/>
      <c r="C31" s="41" t="s">
        <v>204</v>
      </c>
      <c r="D31" s="159"/>
      <c r="E31" s="159"/>
      <c r="F31" s="159"/>
      <c r="G31" s="159"/>
      <c r="H31" s="159"/>
      <c r="I31" s="160"/>
      <c r="J31" s="69" t="s">
        <v>8</v>
      </c>
      <c r="K31" s="70" t="s">
        <v>29</v>
      </c>
      <c r="L31" s="36" t="s">
        <v>35</v>
      </c>
      <c r="M31" s="42" t="s">
        <v>59</v>
      </c>
      <c r="N31" s="34" t="s">
        <v>50</v>
      </c>
      <c r="O31" s="36" t="s">
        <v>38</v>
      </c>
      <c r="P31" s="20" t="str">
        <f t="shared" si="0"/>
        <v>Bajo</v>
      </c>
      <c r="Q31" s="20">
        <f>IFERROR(VLOOKUP(N31,LISTAS!$Q$2:$R$4,2,0),"")</f>
        <v>3</v>
      </c>
      <c r="R31" s="20">
        <f>IFERROR(VLOOKUP(O31,LISTAS!$S$2:$T$4,2,0),"")</f>
        <v>1</v>
      </c>
      <c r="S31" s="20">
        <f t="shared" si="1"/>
        <v>3</v>
      </c>
      <c r="T31" s="20" t="str">
        <f t="shared" si="2"/>
        <v>Tolerable</v>
      </c>
      <c r="U31" s="20" t="str">
        <f t="shared" si="3"/>
        <v>No</v>
      </c>
      <c r="V31" s="37" t="s">
        <v>196</v>
      </c>
      <c r="W31" s="38"/>
      <c r="X31" s="35"/>
      <c r="Y31" s="35"/>
      <c r="Z31" s="35"/>
      <c r="AA31" s="35"/>
      <c r="AB31" s="37"/>
    </row>
    <row r="32" spans="1:28" s="33" customFormat="1" ht="67.5" x14ac:dyDescent="0.25">
      <c r="A32" s="166"/>
      <c r="B32" s="159"/>
      <c r="C32" s="41" t="s">
        <v>204</v>
      </c>
      <c r="D32" s="159"/>
      <c r="E32" s="159"/>
      <c r="F32" s="159"/>
      <c r="G32" s="159"/>
      <c r="H32" s="159"/>
      <c r="I32" s="160"/>
      <c r="J32" s="34" t="s">
        <v>9</v>
      </c>
      <c r="K32" s="35" t="s">
        <v>47</v>
      </c>
      <c r="L32" s="36" t="s">
        <v>35</v>
      </c>
      <c r="M32" s="42" t="s">
        <v>59</v>
      </c>
      <c r="N32" s="34" t="s">
        <v>60</v>
      </c>
      <c r="O32" s="36" t="s">
        <v>61</v>
      </c>
      <c r="P32" s="20" t="str">
        <f t="shared" si="0"/>
        <v>Alto</v>
      </c>
      <c r="Q32" s="20">
        <f>IFERROR(VLOOKUP(N32,LISTAS!$Q$2:$R$4,2,0),"")</f>
        <v>5</v>
      </c>
      <c r="R32" s="20">
        <f>IFERROR(VLOOKUP(O32,LISTAS!$S$2:$T$4,2,0),"")</f>
        <v>5</v>
      </c>
      <c r="S32" s="20">
        <f t="shared" si="1"/>
        <v>25</v>
      </c>
      <c r="T32" s="20" t="str">
        <f t="shared" si="2"/>
        <v>No tolerable</v>
      </c>
      <c r="U32" s="20" t="str">
        <f t="shared" si="3"/>
        <v>Si</v>
      </c>
      <c r="V32" s="37" t="s">
        <v>212</v>
      </c>
      <c r="W32" s="38"/>
      <c r="X32" s="35"/>
      <c r="Y32" s="35"/>
      <c r="Z32" s="35"/>
      <c r="AA32" s="35"/>
      <c r="AB32" s="37"/>
    </row>
    <row r="33" spans="1:28" s="33" customFormat="1" ht="81" x14ac:dyDescent="0.25">
      <c r="A33" s="166"/>
      <c r="B33" s="159"/>
      <c r="C33" s="41" t="s">
        <v>204</v>
      </c>
      <c r="D33" s="159"/>
      <c r="E33" s="159"/>
      <c r="F33" s="159"/>
      <c r="G33" s="159"/>
      <c r="H33" s="159"/>
      <c r="I33" s="160"/>
      <c r="J33" s="34" t="s">
        <v>9</v>
      </c>
      <c r="K33" s="35" t="s">
        <v>67</v>
      </c>
      <c r="L33" s="36" t="s">
        <v>35</v>
      </c>
      <c r="M33" s="42" t="s">
        <v>59</v>
      </c>
      <c r="N33" s="34" t="s">
        <v>60</v>
      </c>
      <c r="O33" s="36" t="s">
        <v>61</v>
      </c>
      <c r="P33" s="20" t="str">
        <f t="shared" si="0"/>
        <v>Alto</v>
      </c>
      <c r="Q33" s="20">
        <f>IFERROR(VLOOKUP(N33,LISTAS!$Q$2:$R$4,2,0),"")</f>
        <v>5</v>
      </c>
      <c r="R33" s="20">
        <f>IFERROR(VLOOKUP(O33,LISTAS!$S$2:$T$4,2,0),"")</f>
        <v>5</v>
      </c>
      <c r="S33" s="20">
        <f t="shared" si="1"/>
        <v>25</v>
      </c>
      <c r="T33" s="20" t="str">
        <f t="shared" si="2"/>
        <v>No tolerable</v>
      </c>
      <c r="U33" s="20" t="str">
        <f t="shared" si="3"/>
        <v>Si</v>
      </c>
      <c r="V33" s="31" t="s">
        <v>187</v>
      </c>
      <c r="W33" s="38"/>
      <c r="X33" s="35"/>
      <c r="Y33" s="35"/>
      <c r="Z33" s="35"/>
      <c r="AA33" s="35"/>
      <c r="AB33" s="37"/>
    </row>
    <row r="34" spans="1:28" s="33" customFormat="1" ht="40.5" x14ac:dyDescent="0.25">
      <c r="A34" s="166"/>
      <c r="B34" s="159"/>
      <c r="C34" s="41" t="s">
        <v>204</v>
      </c>
      <c r="D34" s="159"/>
      <c r="E34" s="159"/>
      <c r="F34" s="159"/>
      <c r="G34" s="159"/>
      <c r="H34" s="159"/>
      <c r="I34" s="160"/>
      <c r="J34" s="34" t="s">
        <v>9</v>
      </c>
      <c r="K34" s="35" t="s">
        <v>72</v>
      </c>
      <c r="L34" s="36" t="s">
        <v>35</v>
      </c>
      <c r="M34" s="42" t="s">
        <v>59</v>
      </c>
      <c r="N34" s="34" t="s">
        <v>60</v>
      </c>
      <c r="O34" s="36" t="s">
        <v>61</v>
      </c>
      <c r="P34" s="20" t="str">
        <f t="shared" si="0"/>
        <v>Alto</v>
      </c>
      <c r="Q34" s="20">
        <f>IFERROR(VLOOKUP(N34,LISTAS!$Q$2:$R$4,2,0),"")</f>
        <v>5</v>
      </c>
      <c r="R34" s="20">
        <f>IFERROR(VLOOKUP(O34,LISTAS!$S$2:$T$4,2,0),"")</f>
        <v>5</v>
      </c>
      <c r="S34" s="20">
        <f t="shared" si="1"/>
        <v>25</v>
      </c>
      <c r="T34" s="20" t="str">
        <f t="shared" si="2"/>
        <v>No tolerable</v>
      </c>
      <c r="U34" s="20" t="str">
        <f t="shared" si="3"/>
        <v>Si</v>
      </c>
      <c r="V34" s="31" t="s">
        <v>199</v>
      </c>
      <c r="W34" s="38"/>
      <c r="X34" s="35"/>
      <c r="Y34" s="35"/>
      <c r="Z34" s="35"/>
      <c r="AA34" s="35"/>
      <c r="AB34" s="37"/>
    </row>
    <row r="35" spans="1:28" s="33" customFormat="1" ht="67.5" x14ac:dyDescent="0.25">
      <c r="A35" s="166"/>
      <c r="B35" s="159"/>
      <c r="C35" s="41" t="s">
        <v>204</v>
      </c>
      <c r="D35" s="159"/>
      <c r="E35" s="159"/>
      <c r="F35" s="159"/>
      <c r="G35" s="159"/>
      <c r="H35" s="159"/>
      <c r="I35" s="160"/>
      <c r="J35" s="34" t="s">
        <v>9</v>
      </c>
      <c r="K35" s="35" t="s">
        <v>75</v>
      </c>
      <c r="L35" s="36" t="s">
        <v>48</v>
      </c>
      <c r="M35" s="42" t="s">
        <v>73</v>
      </c>
      <c r="N35" s="34" t="s">
        <v>60</v>
      </c>
      <c r="O35" s="36" t="s">
        <v>51</v>
      </c>
      <c r="P35" s="20" t="str">
        <f t="shared" si="0"/>
        <v>Moderado</v>
      </c>
      <c r="Q35" s="20">
        <f>IFERROR(VLOOKUP(N35,LISTAS!$Q$2:$R$4,2,0),"")</f>
        <v>5</v>
      </c>
      <c r="R35" s="20">
        <f>IFERROR(VLOOKUP(O35,LISTAS!$S$2:$T$4,2,0),"")</f>
        <v>3</v>
      </c>
      <c r="S35" s="20">
        <f t="shared" si="1"/>
        <v>15</v>
      </c>
      <c r="T35" s="20" t="str">
        <f t="shared" si="2"/>
        <v>Potencialmente no tolerable</v>
      </c>
      <c r="U35" s="20" t="str">
        <f t="shared" si="3"/>
        <v>No</v>
      </c>
      <c r="V35" s="37" t="s">
        <v>200</v>
      </c>
      <c r="W35" s="38"/>
      <c r="X35" s="35"/>
      <c r="Y35" s="35"/>
      <c r="Z35" s="35"/>
      <c r="AA35" s="35"/>
      <c r="AB35" s="37"/>
    </row>
    <row r="36" spans="1:28" s="33" customFormat="1" ht="135" x14ac:dyDescent="0.25">
      <c r="A36" s="166"/>
      <c r="B36" s="159"/>
      <c r="C36" s="41" t="s">
        <v>204</v>
      </c>
      <c r="D36" s="159"/>
      <c r="E36" s="159"/>
      <c r="F36" s="159"/>
      <c r="G36" s="159"/>
      <c r="H36" s="159"/>
      <c r="I36" s="160"/>
      <c r="J36" s="34" t="s">
        <v>10</v>
      </c>
      <c r="K36" s="35" t="s">
        <v>31</v>
      </c>
      <c r="L36" s="36" t="s">
        <v>35</v>
      </c>
      <c r="M36" s="42" t="s">
        <v>68</v>
      </c>
      <c r="N36" s="34" t="s">
        <v>50</v>
      </c>
      <c r="O36" s="36" t="s">
        <v>61</v>
      </c>
      <c r="P36" s="20" t="str">
        <f t="shared" si="0"/>
        <v>Moderado</v>
      </c>
      <c r="Q36" s="20">
        <f>IFERROR(VLOOKUP(N36,LISTAS!$Q$2:$R$4,2,0),"")</f>
        <v>3</v>
      </c>
      <c r="R36" s="20">
        <f>IFERROR(VLOOKUP(O36,LISTAS!$S$2:$T$4,2,0),"")</f>
        <v>5</v>
      </c>
      <c r="S36" s="20">
        <f t="shared" si="1"/>
        <v>15</v>
      </c>
      <c r="T36" s="20" t="str">
        <f t="shared" si="2"/>
        <v>Potencialmente no tolerable</v>
      </c>
      <c r="U36" s="20" t="str">
        <f t="shared" si="3"/>
        <v>No</v>
      </c>
      <c r="V36" s="37" t="s">
        <v>185</v>
      </c>
      <c r="W36" s="38"/>
      <c r="X36" s="35"/>
      <c r="Y36" s="35"/>
      <c r="Z36" s="35"/>
      <c r="AA36" s="35"/>
      <c r="AB36" s="37"/>
    </row>
    <row r="37" spans="1:28" s="33" customFormat="1" ht="27" x14ac:dyDescent="0.25">
      <c r="A37" s="166"/>
      <c r="B37" s="159"/>
      <c r="C37" s="41" t="s">
        <v>204</v>
      </c>
      <c r="D37" s="159"/>
      <c r="E37" s="159"/>
      <c r="F37" s="159"/>
      <c r="G37" s="159"/>
      <c r="H37" s="159"/>
      <c r="I37" s="160"/>
      <c r="J37" s="34" t="s">
        <v>11</v>
      </c>
      <c r="K37" s="35" t="s">
        <v>32</v>
      </c>
      <c r="L37" s="36" t="s">
        <v>48</v>
      </c>
      <c r="M37" s="42" t="s">
        <v>73</v>
      </c>
      <c r="N37" s="34" t="s">
        <v>60</v>
      </c>
      <c r="O37" s="36" t="s">
        <v>38</v>
      </c>
      <c r="P37" s="20" t="str">
        <f t="shared" si="0"/>
        <v>Bajo</v>
      </c>
      <c r="Q37" s="20">
        <f>IFERROR(VLOOKUP(N37,LISTAS!$Q$2:$R$4,2,0),"")</f>
        <v>5</v>
      </c>
      <c r="R37" s="20">
        <f>IFERROR(VLOOKUP(O37,LISTAS!$S$2:$T$4,2,0),"")</f>
        <v>1</v>
      </c>
      <c r="S37" s="20">
        <f t="shared" si="1"/>
        <v>5</v>
      </c>
      <c r="T37" s="20" t="str">
        <f t="shared" si="2"/>
        <v>Tolerable</v>
      </c>
      <c r="U37" s="20" t="str">
        <f t="shared" si="3"/>
        <v>No</v>
      </c>
      <c r="V37" s="37" t="s">
        <v>186</v>
      </c>
      <c r="W37" s="38"/>
      <c r="X37" s="35"/>
      <c r="Y37" s="35"/>
      <c r="Z37" s="35"/>
      <c r="AA37" s="35"/>
      <c r="AB37" s="37"/>
    </row>
    <row r="38" spans="1:28" s="33" customFormat="1" ht="27" x14ac:dyDescent="0.25">
      <c r="A38" s="166"/>
      <c r="B38" s="159"/>
      <c r="C38" s="41" t="s">
        <v>204</v>
      </c>
      <c r="D38" s="159"/>
      <c r="E38" s="159"/>
      <c r="F38" s="159"/>
      <c r="G38" s="159"/>
      <c r="H38" s="159"/>
      <c r="I38" s="160"/>
      <c r="J38" s="34" t="s">
        <v>12</v>
      </c>
      <c r="K38" s="35" t="s">
        <v>33</v>
      </c>
      <c r="L38" s="36" t="s">
        <v>35</v>
      </c>
      <c r="M38" s="42" t="s">
        <v>76</v>
      </c>
      <c r="N38" s="34" t="s">
        <v>50</v>
      </c>
      <c r="O38" s="36" t="s">
        <v>51</v>
      </c>
      <c r="P38" s="20" t="str">
        <f t="shared" ref="P38" si="4">IFERROR(IF(S38="","",IF(S38&lt;=10,"Bajo",IF(S38&lt;=15,"Moderado",IF(S38&gt;15,"Alto","")))),"")</f>
        <v>Bajo</v>
      </c>
      <c r="Q38" s="20">
        <f>IFERROR(VLOOKUP(N38,LISTAS!$Q$2:$R$4,2,0),"")</f>
        <v>3</v>
      </c>
      <c r="R38" s="20">
        <f>IFERROR(VLOOKUP(O38,LISTAS!$S$2:$T$4,2,0),"")</f>
        <v>3</v>
      </c>
      <c r="S38" s="20">
        <f t="shared" ref="S38" si="5">IFERROR(Q38*R38,"")</f>
        <v>9</v>
      </c>
      <c r="T38" s="20" t="str">
        <f t="shared" ref="T38" si="6">IFERROR(IF(S38="","",IF(S38&lt;=10,"Tolerable",IF(S38&lt;=15,"Potencialmente no tolerable",IF(S38&gt;15,"No tolerable","")))),"")</f>
        <v>Tolerable</v>
      </c>
      <c r="U38" s="20" t="str">
        <f t="shared" ref="U38" si="7">IFERROR(IF(T38="","",IF(T38="Tolerable","No",IF(T38="Potencialmente no tolerable","No",IF(T38="No tolerable","Si","")))),"")</f>
        <v>No</v>
      </c>
      <c r="V38" s="37" t="s">
        <v>213</v>
      </c>
      <c r="W38" s="38"/>
      <c r="X38" s="35"/>
      <c r="Y38" s="35"/>
      <c r="Z38" s="35"/>
      <c r="AA38" s="35"/>
      <c r="AB38" s="37"/>
    </row>
    <row r="39" spans="1:28" s="33" customFormat="1" ht="67.5" x14ac:dyDescent="0.25">
      <c r="A39" s="166"/>
      <c r="B39" s="159"/>
      <c r="C39" s="41" t="s">
        <v>204</v>
      </c>
      <c r="D39" s="159"/>
      <c r="E39" s="159"/>
      <c r="F39" s="159"/>
      <c r="G39" s="159"/>
      <c r="H39" s="159"/>
      <c r="I39" s="160"/>
      <c r="J39" s="34" t="s">
        <v>13</v>
      </c>
      <c r="K39" s="35" t="s">
        <v>34</v>
      </c>
      <c r="L39" s="36" t="s">
        <v>35</v>
      </c>
      <c r="M39" s="42" t="s">
        <v>79</v>
      </c>
      <c r="N39" s="34" t="s">
        <v>60</v>
      </c>
      <c r="O39" s="36" t="s">
        <v>61</v>
      </c>
      <c r="P39" s="20" t="str">
        <f t="shared" si="0"/>
        <v>Alto</v>
      </c>
      <c r="Q39" s="20">
        <f>IFERROR(VLOOKUP(N39,LISTAS!$Q$2:$R$4,2,0),"")</f>
        <v>5</v>
      </c>
      <c r="R39" s="20">
        <f>IFERROR(VLOOKUP(O39,LISTAS!$S$2:$T$4,2,0),"")</f>
        <v>5</v>
      </c>
      <c r="S39" s="20">
        <f t="shared" si="1"/>
        <v>25</v>
      </c>
      <c r="T39" s="20" t="str">
        <f t="shared" si="2"/>
        <v>No tolerable</v>
      </c>
      <c r="U39" s="20" t="str">
        <f t="shared" si="3"/>
        <v>Si</v>
      </c>
      <c r="V39" s="37" t="s">
        <v>214</v>
      </c>
      <c r="W39" s="38"/>
      <c r="X39" s="35"/>
      <c r="Y39" s="35"/>
      <c r="Z39" s="35"/>
      <c r="AA39" s="35"/>
      <c r="AB39" s="37"/>
    </row>
    <row r="40" spans="1:28" s="33" customFormat="1" ht="40.5" x14ac:dyDescent="0.25">
      <c r="A40" s="165" t="s">
        <v>215</v>
      </c>
      <c r="B40" s="161" t="s">
        <v>216</v>
      </c>
      <c r="C40" s="68" t="s">
        <v>217</v>
      </c>
      <c r="D40" s="161" t="s">
        <v>218</v>
      </c>
      <c r="E40" s="161" t="s">
        <v>219</v>
      </c>
      <c r="F40" s="159" t="s">
        <v>2</v>
      </c>
      <c r="G40" s="159" t="s">
        <v>77</v>
      </c>
      <c r="H40" s="159" t="s">
        <v>56</v>
      </c>
      <c r="I40" s="160" t="s">
        <v>183</v>
      </c>
      <c r="J40" s="34" t="s">
        <v>9</v>
      </c>
      <c r="K40" s="35" t="s">
        <v>67</v>
      </c>
      <c r="L40" s="36" t="s">
        <v>35</v>
      </c>
      <c r="M40" s="42" t="s">
        <v>59</v>
      </c>
      <c r="N40" s="34" t="s">
        <v>60</v>
      </c>
      <c r="O40" s="36" t="s">
        <v>61</v>
      </c>
      <c r="P40" s="20" t="str">
        <f t="shared" si="0"/>
        <v>Alto</v>
      </c>
      <c r="Q40" s="20">
        <f>IFERROR(VLOOKUP(N40,LISTAS!$Q$2:$R$4,2,0),"")</f>
        <v>5</v>
      </c>
      <c r="R40" s="20">
        <f>IFERROR(VLOOKUP(O40,LISTAS!$S$2:$T$4,2,0),"")</f>
        <v>5</v>
      </c>
      <c r="S40" s="20">
        <f t="shared" si="1"/>
        <v>25</v>
      </c>
      <c r="T40" s="20" t="str">
        <f t="shared" si="2"/>
        <v>No tolerable</v>
      </c>
      <c r="U40" s="20" t="str">
        <f t="shared" si="3"/>
        <v>Si</v>
      </c>
      <c r="V40" s="31" t="s">
        <v>184</v>
      </c>
      <c r="W40" s="38"/>
      <c r="X40" s="35"/>
      <c r="Y40" s="35"/>
      <c r="Z40" s="35"/>
      <c r="AA40" s="35"/>
      <c r="AB40" s="37"/>
    </row>
    <row r="41" spans="1:28" s="33" customFormat="1" ht="67.5" x14ac:dyDescent="0.25">
      <c r="A41" s="165"/>
      <c r="B41" s="161"/>
      <c r="C41" s="68" t="s">
        <v>217</v>
      </c>
      <c r="D41" s="161"/>
      <c r="E41" s="161"/>
      <c r="F41" s="159"/>
      <c r="G41" s="159"/>
      <c r="H41" s="159"/>
      <c r="I41" s="160"/>
      <c r="J41" s="34" t="s">
        <v>9</v>
      </c>
      <c r="K41" s="35" t="s">
        <v>75</v>
      </c>
      <c r="L41" s="36" t="s">
        <v>48</v>
      </c>
      <c r="M41" s="42" t="s">
        <v>73</v>
      </c>
      <c r="N41" s="34" t="s">
        <v>60</v>
      </c>
      <c r="O41" s="36" t="s">
        <v>51</v>
      </c>
      <c r="P41" s="20" t="str">
        <f t="shared" si="0"/>
        <v>Moderado</v>
      </c>
      <c r="Q41" s="20">
        <f>IFERROR(VLOOKUP(N41,LISTAS!$Q$2:$R$4,2,0),"")</f>
        <v>5</v>
      </c>
      <c r="R41" s="20">
        <f>IFERROR(VLOOKUP(O41,LISTAS!$S$2:$T$4,2,0),"")</f>
        <v>3</v>
      </c>
      <c r="S41" s="20">
        <f t="shared" si="1"/>
        <v>15</v>
      </c>
      <c r="T41" s="20" t="str">
        <f t="shared" si="2"/>
        <v>Potencialmente no tolerable</v>
      </c>
      <c r="U41" s="20" t="str">
        <f t="shared" si="3"/>
        <v>No</v>
      </c>
      <c r="V41" s="37" t="s">
        <v>200</v>
      </c>
      <c r="W41" s="38"/>
      <c r="X41" s="35"/>
      <c r="Y41" s="35"/>
      <c r="Z41" s="35"/>
      <c r="AA41" s="35"/>
      <c r="AB41" s="37"/>
    </row>
    <row r="42" spans="1:28" s="33" customFormat="1" ht="135" x14ac:dyDescent="0.25">
      <c r="A42" s="165"/>
      <c r="B42" s="161"/>
      <c r="C42" s="68" t="s">
        <v>217</v>
      </c>
      <c r="D42" s="161"/>
      <c r="E42" s="161"/>
      <c r="F42" s="159"/>
      <c r="G42" s="159"/>
      <c r="H42" s="159"/>
      <c r="I42" s="160"/>
      <c r="J42" s="34" t="s">
        <v>10</v>
      </c>
      <c r="K42" s="35" t="s">
        <v>31</v>
      </c>
      <c r="L42" s="36" t="s">
        <v>35</v>
      </c>
      <c r="M42" s="42" t="s">
        <v>68</v>
      </c>
      <c r="N42" s="34" t="s">
        <v>50</v>
      </c>
      <c r="O42" s="36" t="s">
        <v>38</v>
      </c>
      <c r="P42" s="20" t="str">
        <f t="shared" si="0"/>
        <v>Bajo</v>
      </c>
      <c r="Q42" s="20">
        <f>IFERROR(VLOOKUP(N42,LISTAS!$Q$2:$R$4,2,0),"")</f>
        <v>3</v>
      </c>
      <c r="R42" s="20">
        <f>IFERROR(VLOOKUP(O42,LISTAS!$S$2:$T$4,2,0),"")</f>
        <v>1</v>
      </c>
      <c r="S42" s="20">
        <f t="shared" si="1"/>
        <v>3</v>
      </c>
      <c r="T42" s="20" t="str">
        <f t="shared" si="2"/>
        <v>Tolerable</v>
      </c>
      <c r="U42" s="20" t="str">
        <f t="shared" si="3"/>
        <v>No</v>
      </c>
      <c r="V42" s="37" t="s">
        <v>185</v>
      </c>
      <c r="W42" s="38"/>
      <c r="X42" s="35"/>
      <c r="Y42" s="35"/>
      <c r="Z42" s="35"/>
      <c r="AA42" s="35"/>
      <c r="AB42" s="37"/>
    </row>
    <row r="43" spans="1:28" s="33" customFormat="1" ht="27" x14ac:dyDescent="0.25">
      <c r="A43" s="165"/>
      <c r="B43" s="161"/>
      <c r="C43" s="68" t="s">
        <v>217</v>
      </c>
      <c r="D43" s="161"/>
      <c r="E43" s="161"/>
      <c r="F43" s="159"/>
      <c r="G43" s="159"/>
      <c r="H43" s="159"/>
      <c r="I43" s="160"/>
      <c r="J43" s="34" t="s">
        <v>11</v>
      </c>
      <c r="K43" s="35" t="s">
        <v>32</v>
      </c>
      <c r="L43" s="36" t="s">
        <v>48</v>
      </c>
      <c r="M43" s="42" t="s">
        <v>73</v>
      </c>
      <c r="N43" s="34" t="s">
        <v>60</v>
      </c>
      <c r="O43" s="36" t="s">
        <v>38</v>
      </c>
      <c r="P43" s="20" t="str">
        <f t="shared" si="0"/>
        <v>Bajo</v>
      </c>
      <c r="Q43" s="20">
        <f>IFERROR(VLOOKUP(N43,LISTAS!$Q$2:$R$4,2,0),"")</f>
        <v>5</v>
      </c>
      <c r="R43" s="20">
        <f>IFERROR(VLOOKUP(O43,LISTAS!$S$2:$T$4,2,0),"")</f>
        <v>1</v>
      </c>
      <c r="S43" s="20">
        <f t="shared" si="1"/>
        <v>5</v>
      </c>
      <c r="T43" s="20" t="str">
        <f t="shared" si="2"/>
        <v>Tolerable</v>
      </c>
      <c r="U43" s="20" t="str">
        <f t="shared" si="3"/>
        <v>No</v>
      </c>
      <c r="V43" s="37" t="s">
        <v>186</v>
      </c>
      <c r="W43" s="38"/>
      <c r="X43" s="35"/>
      <c r="Y43" s="35"/>
      <c r="Z43" s="35"/>
      <c r="AA43" s="35"/>
      <c r="AB43" s="37"/>
    </row>
    <row r="44" spans="1:28" s="33" customFormat="1" ht="81" x14ac:dyDescent="0.25">
      <c r="A44" s="165"/>
      <c r="B44" s="161"/>
      <c r="C44" s="68" t="s">
        <v>217</v>
      </c>
      <c r="D44" s="161"/>
      <c r="E44" s="161"/>
      <c r="F44" s="159"/>
      <c r="G44" s="159"/>
      <c r="H44" s="159"/>
      <c r="I44" s="160"/>
      <c r="J44" s="34" t="s">
        <v>13</v>
      </c>
      <c r="K44" s="35" t="s">
        <v>34</v>
      </c>
      <c r="L44" s="36" t="s">
        <v>35</v>
      </c>
      <c r="M44" s="42" t="s">
        <v>79</v>
      </c>
      <c r="N44" s="34" t="s">
        <v>60</v>
      </c>
      <c r="O44" s="36" t="s">
        <v>61</v>
      </c>
      <c r="P44" s="20" t="str">
        <f t="shared" si="0"/>
        <v>Alto</v>
      </c>
      <c r="Q44" s="20">
        <f>IFERROR(VLOOKUP(N44,LISTAS!$Q$2:$R$4,2,0),"")</f>
        <v>5</v>
      </c>
      <c r="R44" s="20">
        <f>IFERROR(VLOOKUP(O44,LISTAS!$S$2:$T$4,2,0),"")</f>
        <v>5</v>
      </c>
      <c r="S44" s="20">
        <f t="shared" si="1"/>
        <v>25</v>
      </c>
      <c r="T44" s="20" t="str">
        <f t="shared" si="2"/>
        <v>No tolerable</v>
      </c>
      <c r="U44" s="20" t="str">
        <f t="shared" si="3"/>
        <v>Si</v>
      </c>
      <c r="V44" s="31" t="s">
        <v>187</v>
      </c>
      <c r="W44" s="38"/>
      <c r="X44" s="35"/>
      <c r="Y44" s="35"/>
      <c r="Z44" s="35"/>
      <c r="AA44" s="35"/>
      <c r="AB44" s="37"/>
    </row>
    <row r="45" spans="1:28" s="33" customFormat="1" ht="39.6" customHeight="1" x14ac:dyDescent="0.25">
      <c r="A45" s="165" t="s">
        <v>234</v>
      </c>
      <c r="B45" s="161" t="s">
        <v>220</v>
      </c>
      <c r="C45" s="68" t="s">
        <v>221</v>
      </c>
      <c r="D45" s="161" t="s">
        <v>222</v>
      </c>
      <c r="E45" s="161" t="s">
        <v>223</v>
      </c>
      <c r="F45" s="162" t="s">
        <v>2</v>
      </c>
      <c r="G45" s="159" t="s">
        <v>77</v>
      </c>
      <c r="H45" s="159" t="s">
        <v>56</v>
      </c>
      <c r="I45" s="160" t="s">
        <v>183</v>
      </c>
      <c r="J45" s="34" t="s">
        <v>4</v>
      </c>
      <c r="K45" s="35" t="s">
        <v>25</v>
      </c>
      <c r="L45" s="36" t="s">
        <v>35</v>
      </c>
      <c r="M45" s="42" t="s">
        <v>36</v>
      </c>
      <c r="N45" s="34" t="s">
        <v>50</v>
      </c>
      <c r="O45" s="36" t="s">
        <v>61</v>
      </c>
      <c r="P45" s="20" t="str">
        <f t="shared" si="0"/>
        <v>Moderado</v>
      </c>
      <c r="Q45" s="20">
        <f>IFERROR(VLOOKUP(N45,LISTAS!$Q$2:$R$4,2,0),"")</f>
        <v>3</v>
      </c>
      <c r="R45" s="20">
        <f>IFERROR(VLOOKUP(O45,LISTAS!$S$2:$T$4,2,0),"")</f>
        <v>5</v>
      </c>
      <c r="S45" s="20">
        <f t="shared" si="1"/>
        <v>15</v>
      </c>
      <c r="T45" s="20" t="str">
        <f t="shared" si="2"/>
        <v>Potencialmente no tolerable</v>
      </c>
      <c r="U45" s="20" t="str">
        <f t="shared" si="3"/>
        <v>No</v>
      </c>
      <c r="V45" s="71" t="s">
        <v>224</v>
      </c>
      <c r="W45" s="38"/>
      <c r="X45" s="35"/>
      <c r="Y45" s="35"/>
      <c r="Z45" s="35"/>
      <c r="AA45" s="35"/>
      <c r="AB45" s="37"/>
    </row>
    <row r="46" spans="1:28" s="33" customFormat="1" ht="54" x14ac:dyDescent="0.25">
      <c r="A46" s="165"/>
      <c r="B46" s="161"/>
      <c r="C46" s="68" t="s">
        <v>221</v>
      </c>
      <c r="D46" s="161"/>
      <c r="E46" s="161"/>
      <c r="F46" s="163"/>
      <c r="G46" s="159"/>
      <c r="H46" s="159"/>
      <c r="I46" s="160"/>
      <c r="J46" s="34" t="s">
        <v>4</v>
      </c>
      <c r="K46" s="35" t="s">
        <v>44</v>
      </c>
      <c r="L46" s="36" t="s">
        <v>35</v>
      </c>
      <c r="M46" s="42" t="s">
        <v>36</v>
      </c>
      <c r="N46" s="34" t="s">
        <v>50</v>
      </c>
      <c r="O46" s="36" t="s">
        <v>61</v>
      </c>
      <c r="P46" s="20" t="str">
        <f t="shared" si="0"/>
        <v>Moderado</v>
      </c>
      <c r="Q46" s="20">
        <f>IFERROR(VLOOKUP(N46,LISTAS!$Q$2:$R$4,2,0),"")</f>
        <v>3</v>
      </c>
      <c r="R46" s="20">
        <f>IFERROR(VLOOKUP(O46,LISTAS!$S$2:$T$4,2,0),"")</f>
        <v>5</v>
      </c>
      <c r="S46" s="20">
        <f t="shared" si="1"/>
        <v>15</v>
      </c>
      <c r="T46" s="20" t="str">
        <f t="shared" si="2"/>
        <v>Potencialmente no tolerable</v>
      </c>
      <c r="U46" s="20" t="str">
        <f t="shared" si="3"/>
        <v>No</v>
      </c>
      <c r="V46" s="37" t="s">
        <v>225</v>
      </c>
      <c r="W46" s="38"/>
      <c r="X46" s="35"/>
      <c r="Y46" s="35"/>
      <c r="Z46" s="35"/>
      <c r="AA46" s="35"/>
      <c r="AB46" s="37"/>
    </row>
    <row r="47" spans="1:28" s="33" customFormat="1" ht="67.5" x14ac:dyDescent="0.25">
      <c r="A47" s="165"/>
      <c r="B47" s="161"/>
      <c r="C47" s="68" t="s">
        <v>221</v>
      </c>
      <c r="D47" s="161"/>
      <c r="E47" s="161"/>
      <c r="F47" s="163"/>
      <c r="G47" s="159"/>
      <c r="H47" s="159"/>
      <c r="I47" s="160"/>
      <c r="J47" s="34" t="s">
        <v>4</v>
      </c>
      <c r="K47" s="35" t="s">
        <v>71</v>
      </c>
      <c r="L47" s="36" t="s">
        <v>35</v>
      </c>
      <c r="M47" s="42" t="s">
        <v>36</v>
      </c>
      <c r="N47" s="34" t="s">
        <v>50</v>
      </c>
      <c r="O47" s="36" t="s">
        <v>51</v>
      </c>
      <c r="P47" s="20" t="str">
        <f t="shared" si="0"/>
        <v>Bajo</v>
      </c>
      <c r="Q47" s="20">
        <f>IFERROR(VLOOKUP(N47,LISTAS!$Q$2:$R$4,2,0),"")</f>
        <v>3</v>
      </c>
      <c r="R47" s="20">
        <f>IFERROR(VLOOKUP(O47,LISTAS!$S$2:$T$4,2,0),"")</f>
        <v>3</v>
      </c>
      <c r="S47" s="20">
        <f t="shared" si="1"/>
        <v>9</v>
      </c>
      <c r="T47" s="20" t="str">
        <f t="shared" si="2"/>
        <v>Tolerable</v>
      </c>
      <c r="U47" s="20" t="str">
        <f t="shared" si="3"/>
        <v>No</v>
      </c>
      <c r="V47" s="37" t="s">
        <v>226</v>
      </c>
      <c r="W47" s="38"/>
      <c r="X47" s="35"/>
      <c r="Y47" s="35"/>
      <c r="Z47" s="35"/>
      <c r="AA47" s="35"/>
      <c r="AB47" s="37"/>
    </row>
    <row r="48" spans="1:28" s="33" customFormat="1" ht="40.5" x14ac:dyDescent="0.25">
      <c r="A48" s="165"/>
      <c r="B48" s="161"/>
      <c r="C48" s="68" t="s">
        <v>221</v>
      </c>
      <c r="D48" s="161"/>
      <c r="E48" s="161"/>
      <c r="F48" s="163"/>
      <c r="G48" s="159"/>
      <c r="H48" s="159"/>
      <c r="I48" s="160"/>
      <c r="J48" s="34" t="s">
        <v>8</v>
      </c>
      <c r="K48" s="35" t="s">
        <v>29</v>
      </c>
      <c r="L48" s="36" t="s">
        <v>35</v>
      </c>
      <c r="M48" s="42" t="s">
        <v>59</v>
      </c>
      <c r="N48" s="34" t="s">
        <v>50</v>
      </c>
      <c r="O48" s="36" t="s">
        <v>38</v>
      </c>
      <c r="P48" s="20" t="str">
        <f t="shared" si="0"/>
        <v>Bajo</v>
      </c>
      <c r="Q48" s="20">
        <f>IFERROR(VLOOKUP(N48,LISTAS!$Q$2:$R$4,2,0),"")</f>
        <v>3</v>
      </c>
      <c r="R48" s="20">
        <f>IFERROR(VLOOKUP(O48,LISTAS!$S$2:$T$4,2,0),"")</f>
        <v>1</v>
      </c>
      <c r="S48" s="20">
        <f t="shared" si="1"/>
        <v>3</v>
      </c>
      <c r="T48" s="20" t="str">
        <f t="shared" si="2"/>
        <v>Tolerable</v>
      </c>
      <c r="U48" s="20" t="str">
        <f t="shared" si="3"/>
        <v>No</v>
      </c>
      <c r="V48" s="37" t="s">
        <v>227</v>
      </c>
      <c r="W48" s="38"/>
      <c r="X48" s="35"/>
      <c r="Y48" s="35"/>
      <c r="Z48" s="35"/>
      <c r="AA48" s="35"/>
      <c r="AB48" s="37"/>
    </row>
    <row r="49" spans="1:28" s="33" customFormat="1" ht="67.5" x14ac:dyDescent="0.25">
      <c r="A49" s="165"/>
      <c r="B49" s="161"/>
      <c r="C49" s="68" t="s">
        <v>221</v>
      </c>
      <c r="D49" s="161"/>
      <c r="E49" s="161"/>
      <c r="F49" s="163"/>
      <c r="G49" s="159"/>
      <c r="H49" s="159"/>
      <c r="I49" s="160"/>
      <c r="J49" s="34" t="s">
        <v>9</v>
      </c>
      <c r="K49" s="35" t="s">
        <v>47</v>
      </c>
      <c r="L49" s="36" t="s">
        <v>35</v>
      </c>
      <c r="M49" s="42" t="s">
        <v>59</v>
      </c>
      <c r="N49" s="34" t="s">
        <v>50</v>
      </c>
      <c r="O49" s="36" t="s">
        <v>61</v>
      </c>
      <c r="P49" s="20" t="str">
        <f t="shared" si="0"/>
        <v>Moderado</v>
      </c>
      <c r="Q49" s="20">
        <f>IFERROR(VLOOKUP(N49,LISTAS!$Q$2:$R$4,2,0),"")</f>
        <v>3</v>
      </c>
      <c r="R49" s="20">
        <f>IFERROR(VLOOKUP(O49,LISTAS!$S$2:$T$4,2,0),"")</f>
        <v>5</v>
      </c>
      <c r="S49" s="20">
        <f t="shared" si="1"/>
        <v>15</v>
      </c>
      <c r="T49" s="20" t="str">
        <f t="shared" si="2"/>
        <v>Potencialmente no tolerable</v>
      </c>
      <c r="U49" s="20" t="str">
        <f t="shared" si="3"/>
        <v>No</v>
      </c>
      <c r="V49" s="37" t="s">
        <v>228</v>
      </c>
      <c r="W49" s="38"/>
      <c r="X49" s="35"/>
      <c r="Y49" s="35"/>
      <c r="Z49" s="35"/>
      <c r="AA49" s="35"/>
      <c r="AB49" s="37"/>
    </row>
    <row r="50" spans="1:28" s="33" customFormat="1" ht="27" x14ac:dyDescent="0.25">
      <c r="A50" s="165"/>
      <c r="B50" s="161"/>
      <c r="C50" s="68" t="s">
        <v>221</v>
      </c>
      <c r="D50" s="161"/>
      <c r="E50" s="161"/>
      <c r="F50" s="164"/>
      <c r="G50" s="159"/>
      <c r="H50" s="159"/>
      <c r="I50" s="160"/>
      <c r="J50" s="34" t="s">
        <v>11</v>
      </c>
      <c r="K50" s="35" t="s">
        <v>32</v>
      </c>
      <c r="L50" s="36" t="s">
        <v>48</v>
      </c>
      <c r="M50" s="42" t="s">
        <v>73</v>
      </c>
      <c r="N50" s="34" t="s">
        <v>60</v>
      </c>
      <c r="O50" s="36" t="s">
        <v>38</v>
      </c>
      <c r="P50" s="20" t="str">
        <f t="shared" si="0"/>
        <v>Bajo</v>
      </c>
      <c r="Q50" s="20">
        <f>IFERROR(VLOOKUP(N50,LISTAS!$Q$2:$R$4,2,0),"")</f>
        <v>5</v>
      </c>
      <c r="R50" s="20">
        <f>IFERROR(VLOOKUP(O50,LISTAS!$S$2:$T$4,2,0),"")</f>
        <v>1</v>
      </c>
      <c r="S50" s="20">
        <f t="shared" si="1"/>
        <v>5</v>
      </c>
      <c r="T50" s="20" t="str">
        <f t="shared" si="2"/>
        <v>Tolerable</v>
      </c>
      <c r="U50" s="20" t="str">
        <f t="shared" si="3"/>
        <v>No</v>
      </c>
      <c r="V50" s="37" t="s">
        <v>186</v>
      </c>
      <c r="W50" s="38"/>
      <c r="X50" s="35"/>
      <c r="Y50" s="35"/>
      <c r="Z50" s="35"/>
      <c r="AA50" s="35"/>
      <c r="AB50" s="37"/>
    </row>
    <row r="51" spans="1:28" x14ac:dyDescent="0.25">
      <c r="J51" s="45"/>
      <c r="K51" s="33"/>
      <c r="N51" s="45"/>
      <c r="O51" s="45"/>
    </row>
    <row r="52" spans="1:28" x14ac:dyDescent="0.25">
      <c r="J52" s="45"/>
      <c r="K52" s="33"/>
      <c r="N52" s="45"/>
      <c r="O52" s="45"/>
    </row>
    <row r="53" spans="1:28" x14ac:dyDescent="0.25">
      <c r="J53" s="45"/>
      <c r="K53" s="33"/>
      <c r="N53" s="45"/>
      <c r="O53" s="45"/>
    </row>
    <row r="54" spans="1:28" x14ac:dyDescent="0.25">
      <c r="J54" s="45"/>
      <c r="K54" s="33"/>
      <c r="N54" s="45"/>
      <c r="O54" s="45"/>
    </row>
    <row r="55" spans="1:28" x14ac:dyDescent="0.25">
      <c r="J55" s="45"/>
      <c r="K55" s="33"/>
      <c r="N55" s="45"/>
      <c r="O55" s="45"/>
    </row>
    <row r="56" spans="1:28" x14ac:dyDescent="0.25">
      <c r="J56" s="45"/>
      <c r="K56" s="33"/>
      <c r="N56" s="45"/>
      <c r="O56" s="45"/>
    </row>
    <row r="57" spans="1:28" x14ac:dyDescent="0.25">
      <c r="J57" s="45"/>
      <c r="K57" s="33"/>
      <c r="N57" s="45"/>
      <c r="O57" s="45"/>
    </row>
    <row r="58" spans="1:28" x14ac:dyDescent="0.25">
      <c r="J58" s="45"/>
      <c r="K58" s="33"/>
      <c r="N58" s="45"/>
      <c r="O58" s="45"/>
    </row>
    <row r="59" spans="1:28" x14ac:dyDescent="0.25">
      <c r="J59" s="45"/>
      <c r="K59" s="33"/>
      <c r="N59" s="45"/>
      <c r="O59" s="45"/>
    </row>
    <row r="60" spans="1:28" x14ac:dyDescent="0.25">
      <c r="J60" s="45"/>
      <c r="K60" s="33"/>
      <c r="N60" s="45"/>
      <c r="O60" s="45"/>
    </row>
    <row r="61" spans="1:28" x14ac:dyDescent="0.25">
      <c r="J61" s="45"/>
      <c r="K61" s="33"/>
      <c r="N61" s="45"/>
      <c r="O61" s="45"/>
    </row>
    <row r="62" spans="1:28" x14ac:dyDescent="0.25">
      <c r="J62" s="45"/>
      <c r="K62" s="33"/>
    </row>
    <row r="63" spans="1:28" x14ac:dyDescent="0.25">
      <c r="J63" s="45"/>
      <c r="K63" s="33"/>
    </row>
    <row r="64" spans="1:28" x14ac:dyDescent="0.25">
      <c r="J64" s="45"/>
      <c r="K64" s="33"/>
    </row>
    <row r="65" spans="10:11" x14ac:dyDescent="0.25">
      <c r="J65" s="45"/>
      <c r="K65" s="33"/>
    </row>
    <row r="66" spans="10:11" x14ac:dyDescent="0.25">
      <c r="J66" s="45"/>
      <c r="K66" s="33"/>
    </row>
    <row r="67" spans="10:11" x14ac:dyDescent="0.25">
      <c r="J67" s="45"/>
      <c r="K67" s="33"/>
    </row>
    <row r="68" spans="10:11" x14ac:dyDescent="0.25">
      <c r="J68" s="45"/>
      <c r="K68" s="33"/>
    </row>
    <row r="69" spans="10:11" x14ac:dyDescent="0.25">
      <c r="J69" s="45"/>
      <c r="K69" s="33"/>
    </row>
    <row r="70" spans="10:11" x14ac:dyDescent="0.25">
      <c r="J70" s="45"/>
      <c r="K70" s="33"/>
    </row>
    <row r="71" spans="10:11" x14ac:dyDescent="0.25">
      <c r="J71" s="45"/>
      <c r="K71" s="33"/>
    </row>
    <row r="72" spans="10:11" x14ac:dyDescent="0.25">
      <c r="J72" s="45"/>
      <c r="K72" s="33"/>
    </row>
    <row r="73" spans="10:11" x14ac:dyDescent="0.25">
      <c r="J73" s="45"/>
      <c r="K73" s="33"/>
    </row>
    <row r="74" spans="10:11" x14ac:dyDescent="0.25">
      <c r="J74" s="45"/>
      <c r="K74" s="33"/>
    </row>
    <row r="75" spans="10:11" x14ac:dyDescent="0.25">
      <c r="J75" s="45"/>
      <c r="K75" s="33"/>
    </row>
    <row r="76" spans="10:11" x14ac:dyDescent="0.25">
      <c r="J76" s="45"/>
      <c r="K76" s="33"/>
    </row>
    <row r="77" spans="10:11" x14ac:dyDescent="0.25">
      <c r="J77" s="45"/>
      <c r="K77" s="33"/>
    </row>
    <row r="78" spans="10:11" x14ac:dyDescent="0.25">
      <c r="J78" s="45"/>
      <c r="K78" s="33"/>
    </row>
    <row r="79" spans="10:11" x14ac:dyDescent="0.25">
      <c r="J79" s="45"/>
      <c r="K79" s="33"/>
    </row>
    <row r="80" spans="10:11" x14ac:dyDescent="0.25">
      <c r="J80" s="45"/>
      <c r="K80" s="33"/>
    </row>
    <row r="81" spans="10:11" x14ac:dyDescent="0.25">
      <c r="J81" s="45"/>
      <c r="K81" s="33"/>
    </row>
    <row r="82" spans="10:11" x14ac:dyDescent="0.25">
      <c r="J82" s="45"/>
      <c r="K82" s="33"/>
    </row>
    <row r="83" spans="10:11" x14ac:dyDescent="0.25">
      <c r="J83" s="45"/>
      <c r="K83" s="33"/>
    </row>
    <row r="84" spans="10:11" x14ac:dyDescent="0.25">
      <c r="J84" s="45"/>
      <c r="K84" s="33"/>
    </row>
    <row r="85" spans="10:11" x14ac:dyDescent="0.25">
      <c r="J85" s="45"/>
      <c r="K85" s="33"/>
    </row>
    <row r="86" spans="10:11" x14ac:dyDescent="0.25">
      <c r="J86" s="45"/>
      <c r="K86" s="33"/>
    </row>
    <row r="87" spans="10:11" x14ac:dyDescent="0.25">
      <c r="J87" s="45"/>
      <c r="K87" s="33"/>
    </row>
    <row r="88" spans="10:11" x14ac:dyDescent="0.25">
      <c r="J88" s="45"/>
      <c r="K88" s="33"/>
    </row>
    <row r="89" spans="10:11" x14ac:dyDescent="0.25">
      <c r="J89" s="45"/>
      <c r="K89" s="33"/>
    </row>
    <row r="90" spans="10:11" x14ac:dyDescent="0.25">
      <c r="J90" s="45"/>
      <c r="K90" s="33"/>
    </row>
    <row r="91" spans="10:11" x14ac:dyDescent="0.25">
      <c r="J91" s="45"/>
      <c r="K91" s="33"/>
    </row>
    <row r="92" spans="10:11" x14ac:dyDescent="0.25">
      <c r="J92" s="45"/>
      <c r="K92" s="33"/>
    </row>
    <row r="93" spans="10:11" x14ac:dyDescent="0.25">
      <c r="J93" s="45"/>
      <c r="K93" s="33"/>
    </row>
    <row r="94" spans="10:11" x14ac:dyDescent="0.25">
      <c r="J94" s="45"/>
      <c r="K94" s="33"/>
    </row>
    <row r="95" spans="10:11" x14ac:dyDescent="0.25">
      <c r="J95" s="45"/>
      <c r="K95" s="33"/>
    </row>
    <row r="96" spans="10:11" x14ac:dyDescent="0.25">
      <c r="J96" s="45"/>
      <c r="K96" s="33"/>
    </row>
  </sheetData>
  <sheetProtection formatCells="0" formatColumns="0" formatRows="0" insertRows="0"/>
  <protectedRanges>
    <protectedRange algorithmName="SHA-512" hashValue="09jzJxAH+giazvQZmJXE//0PbwPk2MA19AcMNldQXcPcMJS1oCImliZCAhf2M6cySJZVX9tGxdCyjL9WdlsgIQ==" saltValue="sqwP5QeRd1XHfZLWWsfXpQ==" spinCount="100000" sqref="P7:U50" name="VALORACION"/>
  </protectedRanges>
  <mergeCells count="51">
    <mergeCell ref="G12:G24"/>
    <mergeCell ref="H12:H24"/>
    <mergeCell ref="I12:I24"/>
    <mergeCell ref="E7:E11"/>
    <mergeCell ref="F7:F11"/>
    <mergeCell ref="G7:G11"/>
    <mergeCell ref="E12:E24"/>
    <mergeCell ref="F12:F24"/>
    <mergeCell ref="H7:H11"/>
    <mergeCell ref="I7:I11"/>
    <mergeCell ref="A12:A24"/>
    <mergeCell ref="D25:D39"/>
    <mergeCell ref="B25:B39"/>
    <mergeCell ref="A25:A39"/>
    <mergeCell ref="B7:B11"/>
    <mergeCell ref="A7:A11"/>
    <mergeCell ref="D12:D24"/>
    <mergeCell ref="D7:D11"/>
    <mergeCell ref="B12:B24"/>
    <mergeCell ref="A40:A44"/>
    <mergeCell ref="B40:B44"/>
    <mergeCell ref="D40:D44"/>
    <mergeCell ref="D45:D50"/>
    <mergeCell ref="B45:B50"/>
    <mergeCell ref="A45:A50"/>
    <mergeCell ref="E45:E50"/>
    <mergeCell ref="F45:F50"/>
    <mergeCell ref="G45:G50"/>
    <mergeCell ref="H45:H50"/>
    <mergeCell ref="I45:I50"/>
    <mergeCell ref="E40:E44"/>
    <mergeCell ref="F40:F44"/>
    <mergeCell ref="G40:G44"/>
    <mergeCell ref="H40:H44"/>
    <mergeCell ref="I40:I44"/>
    <mergeCell ref="E25:E39"/>
    <mergeCell ref="F25:F39"/>
    <mergeCell ref="G25:G39"/>
    <mergeCell ref="H25:H39"/>
    <mergeCell ref="I25:I39"/>
    <mergeCell ref="B1:Y1"/>
    <mergeCell ref="B2:Y2"/>
    <mergeCell ref="B3:Y3"/>
    <mergeCell ref="B4:I5"/>
    <mergeCell ref="J4:M5"/>
    <mergeCell ref="N4:V4"/>
    <mergeCell ref="N5:V5"/>
    <mergeCell ref="W4:AB5"/>
    <mergeCell ref="Z3:AB3"/>
    <mergeCell ref="Z2:AB2"/>
    <mergeCell ref="Z1:AB1"/>
  </mergeCells>
  <conditionalFormatting sqref="L6">
    <cfRule type="containsText" dxfId="76" priority="6" operator="containsText" text="Negativo">
      <formula>NOT(ISERROR(SEARCH("Negativo",L6)))</formula>
    </cfRule>
    <cfRule type="containsText" dxfId="75" priority="7" operator="containsText" text="Positivo">
      <formula>NOT(ISERROR(SEARCH("Positivo",L6)))</formula>
    </cfRule>
  </conditionalFormatting>
  <conditionalFormatting sqref="L6:L1048576">
    <cfRule type="containsText" dxfId="74" priority="4" operator="containsText" text="Positivo">
      <formula>NOT(ISERROR(SEARCH("Positivo",L6)))</formula>
    </cfRule>
    <cfRule type="containsText" dxfId="73" priority="5" operator="containsText" text="Negativo">
      <formula>NOT(ISERROR(SEARCH("Negativo",L6)))</formula>
    </cfRule>
  </conditionalFormatting>
  <conditionalFormatting sqref="T6:T1048576">
    <cfRule type="containsText" dxfId="72" priority="1" operator="containsText" text="Potencialmente No Tolerable">
      <formula>NOT(ISERROR(SEARCH("Potencialmente No Tolerable",T6)))</formula>
    </cfRule>
    <cfRule type="containsText" dxfId="71" priority="2" operator="containsText" text="No Tolerable">
      <formula>NOT(ISERROR(SEARCH("No Tolerable",T6)))</formula>
    </cfRule>
    <cfRule type="containsText" dxfId="70" priority="3" operator="containsText" text="Tolerable">
      <formula>NOT(ISERROR(SEARCH("Tolerable",T6)))</formula>
    </cfRule>
  </conditionalFormatting>
  <dataValidations disablePrompts="1" count="2">
    <dataValidation type="list" allowBlank="1" showInputMessage="1" showErrorMessage="1" sqref="G51:G65537" xr:uid="{00000000-0002-0000-0200-000001000000}">
      <formula1>INDIRECT(G51)</formula1>
    </dataValidation>
    <dataValidation type="list" allowBlank="1" showInputMessage="1" showErrorMessage="1" sqref="K7:K61 G7:G50" xr:uid="{00000000-0002-0000-0200-000000000000}">
      <formula1>INDIRECT(F7)</formula1>
    </dataValidation>
  </dataValidations>
  <pageMargins left="0.7" right="0.7" top="0.75" bottom="0.75" header="0.3" footer="0.3"/>
  <pageSetup paperSize="9" orientation="portrait" r:id="rId1"/>
  <ignoredErrors>
    <ignoredError sqref="P39:U44 P7:U13 P31:U37 P14:U30 P45:P50 R45:U50" unlockedFormula="1"/>
  </ignoredErrors>
  <drawing r:id="rId2"/>
  <legacyDrawing r:id="rId3"/>
  <extLst>
    <ext xmlns:x14="http://schemas.microsoft.com/office/spreadsheetml/2009/9/main" uri="{CCE6A557-97BC-4b89-ADB6-D9C93CAAB3DF}">
      <x14:dataValidations xmlns:xm="http://schemas.microsoft.com/office/excel/2006/main" disablePrompts="1" count="7">
        <x14:dataValidation type="list" allowBlank="1" showInputMessage="1" showErrorMessage="1" xr:uid="{00000000-0002-0000-0200-000002000000}">
          <x14:formula1>
            <xm:f>LISTAS!$A$1:$C$1</xm:f>
          </x14:formula1>
          <xm:sqref>F7:F45</xm:sqref>
        </x14:dataValidation>
        <x14:dataValidation type="list" allowBlank="1" showInputMessage="1" showErrorMessage="1" xr:uid="{00000000-0002-0000-0200-000003000000}">
          <x14:formula1>
            <xm:f>LISTAS!$D$2:$D$4</xm:f>
          </x14:formula1>
          <xm:sqref>H7:H44</xm:sqref>
        </x14:dataValidation>
        <x14:dataValidation type="list" allowBlank="1" showInputMessage="1" showErrorMessage="1" xr:uid="{00000000-0002-0000-0200-000004000000}">
          <x14:formula1>
            <xm:f>LISTAS!$E$1:$N$1</xm:f>
          </x14:formula1>
          <xm:sqref>J7:J50</xm:sqref>
        </x14:dataValidation>
        <x14:dataValidation type="list" allowBlank="1" showInputMessage="1" showErrorMessage="1" xr:uid="{00000000-0002-0000-0200-000005000000}">
          <x14:formula1>
            <xm:f>LISTAS!$O$2:$O$3</xm:f>
          </x14:formula1>
          <xm:sqref>L7:L50</xm:sqref>
        </x14:dataValidation>
        <x14:dataValidation type="list" allowBlank="1" showInputMessage="1" showErrorMessage="1" xr:uid="{00000000-0002-0000-0200-000007000000}">
          <x14:formula1>
            <xm:f>LISTAS!$Q$2:$Q$4</xm:f>
          </x14:formula1>
          <xm:sqref>N7:N50</xm:sqref>
        </x14:dataValidation>
        <x14:dataValidation type="list" allowBlank="1" showInputMessage="1" showErrorMessage="1" xr:uid="{00000000-0002-0000-0200-000008000000}">
          <x14:formula1>
            <xm:f>LISTAS!$S$2:$S$4</xm:f>
          </x14:formula1>
          <xm:sqref>O7:O50</xm:sqref>
        </x14:dataValidation>
        <x14:dataValidation type="list" allowBlank="1" showInputMessage="1" showErrorMessage="1" xr:uid="{00000000-0002-0000-0200-000006000000}">
          <x14:formula1>
            <xm:f>LISTAS!$P$2:$P$9</xm:f>
          </x14:formula1>
          <xm:sqref>M7:M50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7010D-36CB-4D0A-994E-01B6462F4B81}">
  <dimension ref="A1:D35"/>
  <sheetViews>
    <sheetView workbookViewId="0">
      <selection activeCell="A3" sqref="A3"/>
    </sheetView>
  </sheetViews>
  <sheetFormatPr baseColWidth="10" defaultColWidth="11.5703125" defaultRowHeight="18" x14ac:dyDescent="0.25"/>
  <cols>
    <col min="1" max="1" width="46.5703125" style="18" bestFit="1" customWidth="1"/>
    <col min="2" max="2" width="23.85546875" style="18" bestFit="1" customWidth="1"/>
    <col min="3" max="3" width="19.7109375" style="19" bestFit="1" customWidth="1"/>
    <col min="4" max="16384" width="11.5703125" style="18"/>
  </cols>
  <sheetData>
    <row r="1" spans="1:4" ht="61.15" customHeight="1" x14ac:dyDescent="0.25">
      <c r="A1" s="177" t="s">
        <v>229</v>
      </c>
      <c r="B1" s="177"/>
      <c r="C1" s="177"/>
      <c r="D1" s="177"/>
    </row>
    <row r="2" spans="1:4" x14ac:dyDescent="0.25">
      <c r="A2"/>
      <c r="B2"/>
      <c r="C2" s="66"/>
    </row>
    <row r="3" spans="1:4" x14ac:dyDescent="0.25">
      <c r="A3" s="81" t="s">
        <v>158</v>
      </c>
      <c r="B3" s="82" t="s">
        <v>230</v>
      </c>
    </row>
    <row r="4" spans="1:4" x14ac:dyDescent="0.25">
      <c r="A4" s="81" t="s">
        <v>14</v>
      </c>
      <c r="B4" s="82" t="s">
        <v>230</v>
      </c>
    </row>
    <row r="5" spans="1:4" x14ac:dyDescent="0.25">
      <c r="A5" s="81" t="s">
        <v>3</v>
      </c>
      <c r="B5" s="82" t="s">
        <v>230</v>
      </c>
    </row>
    <row r="6" spans="1:4" x14ac:dyDescent="0.25">
      <c r="A6" s="11"/>
      <c r="B6" s="11"/>
    </row>
    <row r="7" spans="1:4" s="19" customFormat="1" ht="54" x14ac:dyDescent="0.25">
      <c r="A7" s="79" t="s">
        <v>164</v>
      </c>
      <c r="B7" s="79" t="s">
        <v>165</v>
      </c>
      <c r="C7" s="80" t="s">
        <v>231</v>
      </c>
    </row>
    <row r="8" spans="1:4" s="19" customFormat="1" x14ac:dyDescent="0.25">
      <c r="A8" s="82" t="s">
        <v>6</v>
      </c>
      <c r="B8" s="82"/>
      <c r="C8" s="83">
        <v>25</v>
      </c>
    </row>
    <row r="9" spans="1:4" s="19" customFormat="1" x14ac:dyDescent="0.25">
      <c r="A9" s="82" t="s">
        <v>9</v>
      </c>
      <c r="B9" s="82"/>
      <c r="C9" s="83">
        <v>20</v>
      </c>
    </row>
    <row r="10" spans="1:4" x14ac:dyDescent="0.25">
      <c r="A10" s="82" t="s">
        <v>10</v>
      </c>
      <c r="B10" s="82"/>
      <c r="C10" s="83">
        <v>11.5</v>
      </c>
    </row>
    <row r="11" spans="1:4" x14ac:dyDescent="0.25">
      <c r="A11" s="82" t="s">
        <v>11</v>
      </c>
      <c r="B11" s="82"/>
      <c r="C11" s="83">
        <v>5</v>
      </c>
    </row>
    <row r="12" spans="1:4" x14ac:dyDescent="0.25">
      <c r="A12" s="82" t="s">
        <v>13</v>
      </c>
      <c r="B12" s="82"/>
      <c r="C12" s="83">
        <v>25</v>
      </c>
    </row>
    <row r="13" spans="1:4" x14ac:dyDescent="0.25">
      <c r="A13" s="82" t="s">
        <v>5</v>
      </c>
      <c r="B13" s="82"/>
      <c r="C13" s="83">
        <v>15</v>
      </c>
    </row>
    <row r="14" spans="1:4" x14ac:dyDescent="0.25">
      <c r="A14" s="82" t="s">
        <v>8</v>
      </c>
      <c r="B14" s="82"/>
      <c r="C14" s="83">
        <v>3</v>
      </c>
    </row>
    <row r="15" spans="1:4" x14ac:dyDescent="0.25">
      <c r="A15" s="82" t="s">
        <v>4</v>
      </c>
      <c r="B15" s="82"/>
      <c r="C15" s="83">
        <v>11.666666666666666</v>
      </c>
    </row>
    <row r="16" spans="1:4" x14ac:dyDescent="0.25">
      <c r="A16" s="82" t="s">
        <v>12</v>
      </c>
      <c r="B16" s="82"/>
      <c r="C16" s="83">
        <v>9</v>
      </c>
    </row>
    <row r="17" spans="1:3" hidden="1" x14ac:dyDescent="0.25">
      <c r="A17" s="82" t="s">
        <v>232</v>
      </c>
      <c r="B17" s="82"/>
      <c r="C17" s="83">
        <v>14.863636363636363</v>
      </c>
    </row>
    <row r="18" spans="1:3" x14ac:dyDescent="0.25">
      <c r="A18"/>
      <c r="B18"/>
      <c r="C18"/>
    </row>
    <row r="19" spans="1:3" x14ac:dyDescent="0.25">
      <c r="A19"/>
      <c r="B19"/>
      <c r="C19"/>
    </row>
    <row r="20" spans="1:3" x14ac:dyDescent="0.25">
      <c r="A20"/>
      <c r="B20"/>
      <c r="C20"/>
    </row>
    <row r="21" spans="1:3" x14ac:dyDescent="0.25">
      <c r="A21"/>
      <c r="B21"/>
      <c r="C21"/>
    </row>
    <row r="22" spans="1:3" x14ac:dyDescent="0.25">
      <c r="A22"/>
      <c r="B22"/>
      <c r="C22"/>
    </row>
    <row r="23" spans="1:3" x14ac:dyDescent="0.25">
      <c r="A23"/>
      <c r="B23"/>
      <c r="C23"/>
    </row>
    <row r="24" spans="1:3" x14ac:dyDescent="0.25">
      <c r="A24"/>
      <c r="B24"/>
      <c r="C24"/>
    </row>
    <row r="25" spans="1:3" x14ac:dyDescent="0.25">
      <c r="A25"/>
      <c r="B25"/>
      <c r="C25"/>
    </row>
    <row r="26" spans="1:3" x14ac:dyDescent="0.25">
      <c r="A26"/>
      <c r="B26"/>
      <c r="C26"/>
    </row>
    <row r="27" spans="1:3" x14ac:dyDescent="0.25">
      <c r="A27"/>
      <c r="B27"/>
      <c r="C27"/>
    </row>
    <row r="28" spans="1:3" x14ac:dyDescent="0.25">
      <c r="A28"/>
      <c r="B28"/>
      <c r="C28"/>
    </row>
    <row r="29" spans="1:3" x14ac:dyDescent="0.25">
      <c r="A29"/>
      <c r="B29"/>
      <c r="C29"/>
    </row>
    <row r="30" spans="1:3" x14ac:dyDescent="0.25">
      <c r="A30"/>
      <c r="B30"/>
      <c r="C30"/>
    </row>
    <row r="31" spans="1:3" x14ac:dyDescent="0.25">
      <c r="A31"/>
      <c r="B31"/>
      <c r="C31"/>
    </row>
    <row r="32" spans="1:3" x14ac:dyDescent="0.25">
      <c r="A32"/>
      <c r="B32"/>
      <c r="C32"/>
    </row>
    <row r="33" spans="1:3" x14ac:dyDescent="0.25">
      <c r="A33"/>
      <c r="B33"/>
      <c r="C33"/>
    </row>
    <row r="34" spans="1:3" x14ac:dyDescent="0.25">
      <c r="A34"/>
      <c r="B34"/>
      <c r="C34"/>
    </row>
    <row r="35" spans="1:3" x14ac:dyDescent="0.25">
      <c r="A35"/>
      <c r="B35"/>
      <c r="C35"/>
    </row>
  </sheetData>
  <mergeCells count="1">
    <mergeCell ref="A1:D1"/>
  </mergeCells>
  <conditionalFormatting pivot="1" sqref="C8:C17">
    <cfRule type="cellIs" dxfId="69" priority="3" operator="between">
      <formula>0</formula>
      <formula>10</formula>
    </cfRule>
  </conditionalFormatting>
  <conditionalFormatting pivot="1" sqref="C8:C17">
    <cfRule type="cellIs" dxfId="68" priority="2" operator="between">
      <formula>10.05</formula>
      <formula>15</formula>
    </cfRule>
  </conditionalFormatting>
  <conditionalFormatting pivot="1" sqref="C8:C17">
    <cfRule type="cellIs" dxfId="67" priority="1" operator="greaterThan">
      <formula>15.01</formula>
    </cfRule>
  </conditionalFormatting>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18" ma:contentTypeDescription="Crear nuevo documento." ma:contentTypeScope="" ma:versionID="1a151eface5cee72801066190e7f850a">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26d31b4d7717e194d18a9875ac72ff6e"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E89780-2173-47B6-9604-7DC8826149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0dc20a-0550-4393-b01b-c3556bc465ce"/>
    <ds:schemaRef ds:uri="699a629e-b1ab-433e-a7e5-e76d89fd42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4E7CDB-E53A-45CA-9E7D-A8CCBFA91FB5}">
  <ds:schemaRefs>
    <ds:schemaRef ds:uri="http://schemas.microsoft.com/office/infopath/2007/PartnerControls"/>
    <ds:schemaRef ds:uri="http://schemas.microsoft.com/office/2006/documentManagement/types"/>
    <ds:schemaRef ds:uri="http://www.w3.org/XML/1998/namespace"/>
    <ds:schemaRef ds:uri="http://purl.org/dc/elements/1.1/"/>
    <ds:schemaRef ds:uri="http://purl.org/dc/dcmitype/"/>
    <ds:schemaRef ds:uri="http://schemas.microsoft.com/office/2006/metadata/properties"/>
    <ds:schemaRef ds:uri="470dc20a-0550-4393-b01b-c3556bc465ce"/>
    <ds:schemaRef ds:uri="http://schemas.openxmlformats.org/package/2006/metadata/core-properties"/>
    <ds:schemaRef ds:uri="699a629e-b1ab-433e-a7e5-e76d89fd4265"/>
    <ds:schemaRef ds:uri="http://purl.org/dc/terms/"/>
  </ds:schemaRefs>
</ds:datastoreItem>
</file>

<file path=customXml/itemProps3.xml><?xml version="1.0" encoding="utf-8"?>
<ds:datastoreItem xmlns:ds="http://schemas.openxmlformats.org/officeDocument/2006/customXml" ds:itemID="{225F0E81-418F-45B2-B3D7-ECD3DAA1E9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LISTAS</vt:lpstr>
      <vt:lpstr>PORTADA</vt:lpstr>
      <vt:lpstr>INSTRUCCIONES</vt:lpstr>
      <vt:lpstr>A&amp;I</vt:lpstr>
      <vt:lpstr>TD-A&amp;I</vt:lpstr>
      <vt:lpstr>PORTADA!Área_de_impresión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 Mora</dc:creator>
  <cp:keywords/>
  <dc:description/>
  <cp:lastModifiedBy>ACER</cp:lastModifiedBy>
  <cp:revision/>
  <dcterms:created xsi:type="dcterms:W3CDTF">2022-07-08T22:04:58Z</dcterms:created>
  <dcterms:modified xsi:type="dcterms:W3CDTF">2022-09-30T18:23:12Z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0x01010058127157065FD442A2A4160924A7E2C0</vt:lpwstr>
  </property>
</Properties>
</file>