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hidePivotFieldList="1" defaultThemeVersion="166925"/>
  <mc:AlternateContent xmlns:mc="http://schemas.openxmlformats.org/markup-compatibility/2006">
    <mc:Choice Requires="x15">
      <x15ac:absPath xmlns:x15ac="http://schemas.microsoft.com/office/spreadsheetml/2010/11/ac" url="C:\Users\ACER\Desktop\"/>
    </mc:Choice>
  </mc:AlternateContent>
  <xr:revisionPtr revIDLastSave="0" documentId="8_{20044EED-8CFD-49E0-90DD-AF52550B8CB8}" xr6:coauthVersionLast="47" xr6:coauthVersionMax="47" xr10:uidLastSave="{00000000-0000-0000-0000-000000000000}"/>
  <bookViews>
    <workbookView xWindow="-120" yWindow="-120" windowWidth="20730" windowHeight="11160" firstSheet="3" activeTab="3" xr2:uid="{00000000-000D-0000-FFFF-FFFF00000000}"/>
  </bookViews>
  <sheets>
    <sheet name="LISTAS" sheetId="1" state="hidden"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'A&amp;I'!#REF!</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0" i="2" l="1"/>
  <c r="R40" i="2"/>
  <c r="S40" i="2"/>
  <c r="Q32" i="2"/>
  <c r="R32" i="2"/>
  <c r="S32" i="2"/>
  <c r="P32" i="2"/>
  <c r="Q47" i="2"/>
  <c r="Q48" i="2"/>
  <c r="Q49" i="2"/>
  <c r="Q50" i="2"/>
  <c r="Q51" i="2"/>
  <c r="Q52" i="2"/>
  <c r="T32" i="2"/>
  <c r="U32" i="2"/>
  <c r="P40" i="2"/>
  <c r="T40" i="2"/>
  <c r="U40" i="2"/>
  <c r="Q14" i="2"/>
  <c r="R14" i="2"/>
  <c r="S14" i="2"/>
  <c r="P14" i="2"/>
  <c r="Q8" i="2"/>
  <c r="R8" i="2"/>
  <c r="Q9" i="2"/>
  <c r="R9" i="2"/>
  <c r="Q10" i="2"/>
  <c r="R10" i="2"/>
  <c r="Q11" i="2"/>
  <c r="R11" i="2"/>
  <c r="Q12" i="2"/>
  <c r="R12" i="2"/>
  <c r="Q13" i="2"/>
  <c r="R13" i="2"/>
  <c r="Q15" i="2"/>
  <c r="R15" i="2"/>
  <c r="Q16" i="2"/>
  <c r="R16" i="2"/>
  <c r="Q17" i="2"/>
  <c r="R17" i="2"/>
  <c r="Q18" i="2"/>
  <c r="R18" i="2"/>
  <c r="Q19" i="2"/>
  <c r="R19" i="2"/>
  <c r="Q20" i="2"/>
  <c r="R20" i="2"/>
  <c r="Q21" i="2"/>
  <c r="R21" i="2"/>
  <c r="Q22" i="2"/>
  <c r="R22" i="2"/>
  <c r="Q23" i="2"/>
  <c r="R23" i="2"/>
  <c r="Q24" i="2"/>
  <c r="R24" i="2"/>
  <c r="Q25" i="2"/>
  <c r="R25" i="2"/>
  <c r="Q26" i="2"/>
  <c r="R26" i="2"/>
  <c r="Q27" i="2"/>
  <c r="R27" i="2"/>
  <c r="Q28" i="2"/>
  <c r="R28" i="2"/>
  <c r="Q29" i="2"/>
  <c r="R29" i="2"/>
  <c r="Q30" i="2"/>
  <c r="R30" i="2"/>
  <c r="Q31" i="2"/>
  <c r="R31" i="2"/>
  <c r="Q33" i="2"/>
  <c r="R33" i="2"/>
  <c r="Q34" i="2"/>
  <c r="R34" i="2"/>
  <c r="Q35" i="2"/>
  <c r="R35" i="2"/>
  <c r="Q36" i="2"/>
  <c r="R36" i="2"/>
  <c r="Q37" i="2"/>
  <c r="R37" i="2"/>
  <c r="Q38" i="2"/>
  <c r="R38" i="2"/>
  <c r="Q39" i="2"/>
  <c r="R39" i="2"/>
  <c r="Q41" i="2"/>
  <c r="R41" i="2"/>
  <c r="Q42" i="2"/>
  <c r="R42" i="2"/>
  <c r="Q43" i="2"/>
  <c r="R43" i="2"/>
  <c r="Q44" i="2"/>
  <c r="R44" i="2"/>
  <c r="Q45" i="2"/>
  <c r="R45" i="2"/>
  <c r="Q46" i="2"/>
  <c r="R46" i="2"/>
  <c r="R47" i="2"/>
  <c r="R48" i="2"/>
  <c r="R49" i="2"/>
  <c r="R50" i="2"/>
  <c r="R51" i="2"/>
  <c r="R52" i="2"/>
  <c r="R7" i="2"/>
  <c r="Q7" i="2"/>
  <c r="S51" i="2"/>
  <c r="P51" i="2"/>
  <c r="S49" i="2"/>
  <c r="T49" i="2"/>
  <c r="U49" i="2"/>
  <c r="S42" i="2"/>
  <c r="P42" i="2"/>
  <c r="S41" i="2"/>
  <c r="T41" i="2"/>
  <c r="U41" i="2"/>
  <c r="S50" i="2"/>
  <c r="P50" i="2"/>
  <c r="T14" i="2"/>
  <c r="U14" i="2"/>
  <c r="S23" i="2"/>
  <c r="T23" i="2"/>
  <c r="U23" i="2"/>
  <c r="S37" i="2"/>
  <c r="P37" i="2"/>
  <c r="S24" i="2"/>
  <c r="P24" i="2"/>
  <c r="S20" i="2"/>
  <c r="P20" i="2"/>
  <c r="S45" i="2"/>
  <c r="T45" i="2"/>
  <c r="U45" i="2"/>
  <c r="S36" i="2"/>
  <c r="T36" i="2"/>
  <c r="U36" i="2"/>
  <c r="S31" i="2"/>
  <c r="T31" i="2"/>
  <c r="U31" i="2"/>
  <c r="S46" i="2"/>
  <c r="P46" i="2"/>
  <c r="S47" i="2"/>
  <c r="P47" i="2"/>
  <c r="S44" i="2"/>
  <c r="T44" i="2"/>
  <c r="U44" i="2"/>
  <c r="S27" i="2"/>
  <c r="T27" i="2"/>
  <c r="U27" i="2"/>
  <c r="S16" i="2"/>
  <c r="P16" i="2"/>
  <c r="S19" i="2"/>
  <c r="T19" i="2"/>
  <c r="U19" i="2"/>
  <c r="S15" i="2"/>
  <c r="T15" i="2"/>
  <c r="U15" i="2"/>
  <c r="S52" i="2"/>
  <c r="T52" i="2"/>
  <c r="U52" i="2"/>
  <c r="S29" i="2"/>
  <c r="T29" i="2"/>
  <c r="U29" i="2"/>
  <c r="S43" i="2"/>
  <c r="P43" i="2"/>
  <c r="S26" i="2"/>
  <c r="T26" i="2"/>
  <c r="U26" i="2"/>
  <c r="S48" i="2"/>
  <c r="T48" i="2"/>
  <c r="U48" i="2"/>
  <c r="S33" i="2"/>
  <c r="P33" i="2"/>
  <c r="S28" i="2"/>
  <c r="P28" i="2"/>
  <c r="S12" i="2"/>
  <c r="P12" i="2"/>
  <c r="S11" i="2"/>
  <c r="P11" i="2"/>
  <c r="S10" i="2"/>
  <c r="T10" i="2"/>
  <c r="U10" i="2"/>
  <c r="S8" i="2"/>
  <c r="P8" i="2"/>
  <c r="S7" i="2"/>
  <c r="P7" i="2"/>
  <c r="S38" i="2"/>
  <c r="P38" i="2"/>
  <c r="S35" i="2"/>
  <c r="P35" i="2"/>
  <c r="S21" i="2"/>
  <c r="P21" i="2"/>
  <c r="S18" i="2"/>
  <c r="P18" i="2"/>
  <c r="S34" i="2"/>
  <c r="P34" i="2"/>
  <c r="S30" i="2"/>
  <c r="T30" i="2"/>
  <c r="U30" i="2"/>
  <c r="S17" i="2"/>
  <c r="T17" i="2"/>
  <c r="U17" i="2"/>
  <c r="S13" i="2"/>
  <c r="P13" i="2"/>
  <c r="S39" i="2"/>
  <c r="T39" i="2"/>
  <c r="U39" i="2"/>
  <c r="S25" i="2"/>
  <c r="T25" i="2"/>
  <c r="U25" i="2"/>
  <c r="S22" i="2"/>
  <c r="T22" i="2"/>
  <c r="U22" i="2"/>
  <c r="S9" i="2"/>
  <c r="P9" i="2"/>
  <c r="T42" i="2"/>
  <c r="U42" i="2"/>
  <c r="T51" i="2"/>
  <c r="U51" i="2"/>
  <c r="P49" i="2"/>
  <c r="P44" i="2"/>
  <c r="P39" i="2"/>
  <c r="T38" i="2"/>
  <c r="U38" i="2"/>
  <c r="T37" i="2"/>
  <c r="U37" i="2"/>
  <c r="P48" i="2"/>
  <c r="T33" i="2"/>
  <c r="U33" i="2"/>
  <c r="P29" i="2"/>
  <c r="P27" i="2"/>
  <c r="P26" i="2"/>
  <c r="T46" i="2"/>
  <c r="U46" i="2"/>
  <c r="T47" i="2"/>
  <c r="U47" i="2"/>
  <c r="P41" i="2"/>
  <c r="T43" i="2"/>
  <c r="U43" i="2"/>
  <c r="T50" i="2"/>
  <c r="U50" i="2"/>
  <c r="P30" i="2"/>
  <c r="P25" i="2"/>
  <c r="T24" i="2"/>
  <c r="U24" i="2"/>
  <c r="P23" i="2"/>
  <c r="T20" i="2"/>
  <c r="U20" i="2"/>
  <c r="P19" i="2"/>
  <c r="P17" i="2"/>
  <c r="T16" i="2"/>
  <c r="U16" i="2"/>
  <c r="P15" i="2"/>
  <c r="P36" i="2"/>
  <c r="T13" i="2"/>
  <c r="U13" i="2"/>
  <c r="T18" i="2"/>
  <c r="U18" i="2"/>
  <c r="P45" i="2"/>
  <c r="T21" i="2"/>
  <c r="U21" i="2"/>
  <c r="P31" i="2"/>
  <c r="P52" i="2"/>
  <c r="T11" i="2"/>
  <c r="U11" i="2"/>
  <c r="P22" i="2"/>
  <c r="T12" i="2"/>
  <c r="U12" i="2"/>
  <c r="T35" i="2"/>
  <c r="U35" i="2"/>
  <c r="T28" i="2"/>
  <c r="U28" i="2"/>
  <c r="P10" i="2"/>
  <c r="T8" i="2"/>
  <c r="U8" i="2"/>
  <c r="T7" i="2"/>
  <c r="U7" i="2"/>
  <c r="T34" i="2"/>
  <c r="U34" i="2"/>
  <c r="T9" i="2"/>
  <c r="U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s>
  <commentList>
    <comment ref="X6" authorId="0" shapeId="0" xr:uid="{00000000-0006-0000-0200-000001000000}">
      <text>
        <r>
          <rPr>
            <b/>
            <sz val="9"/>
            <color indexed="81"/>
            <rFont val="Tahoma"/>
            <family val="2"/>
          </rPr>
          <t>Año anterior</t>
        </r>
      </text>
    </comment>
  </commentList>
</comments>
</file>

<file path=xl/sharedStrings.xml><?xml version="1.0" encoding="utf-8"?>
<sst xmlns="http://schemas.openxmlformats.org/spreadsheetml/2006/main" count="615" uniqueCount="240">
  <si>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</si>
  <si>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</si>
  <si>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</si>
  <si>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</si>
  <si>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</si>
  <si>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</si>
  <si>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</si>
  <si>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</si>
  <si>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</si>
  <si>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</si>
  <si>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</si>
  <si>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</si>
  <si>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</si>
  <si>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</si>
  <si>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</si>
  <si>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</si>
  <si>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</si>
  <si>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</si>
  <si>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</si>
  <si>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</si>
  <si>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</si>
  <si>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</si>
  <si>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</si>
  <si>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</si>
  <si>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</si>
  <si>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</si>
  <si>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</si>
  <si>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</si>
  <si>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</si>
  <si>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</si>
  <si>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</si>
  <si>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</si>
  <si>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</si>
  <si>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</si>
  <si>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</si>
  <si>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</si>
  <si>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</si>
  <si>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</si>
  <si>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</si>
  <si>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</si>
  <si>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</si>
  <si>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</si>
  <si>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</si>
  <si>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</si>
  <si>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</si>
  <si>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</si>
  <si>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</si>
  <si>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</si>
  <si>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</si>
  <si>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</si>
  <si>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</si>
  <si>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</si>
  <si>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</si>
  <si>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</si>
  <si>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</si>
  <si>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</si>
  <si>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</si>
  <si>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</si>
  <si>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</si>
  <si>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</si>
  <si>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</si>
  <si>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</si>
  <si>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</si>
  <si>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</si>
  <si>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</si>
  <si>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</si>
  <si>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</si>
  <si>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</si>
  <si>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</si>
  <si>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</si>
  <si>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</si>
  <si>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</si>
  <si>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</si>
  <si>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</si>
  <si>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</si>
  <si>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</si>
  <si>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</si>
  <si>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</si>
  <si>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</si>
  <si>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</si>
  <si>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</si>
  <si>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</si>
  <si>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</si>
  <si>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</si>
  <si>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</si>
  <si>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</si>
  <si>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</si>
  <si>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</si>
  <si>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</si>
  <si>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</si>
  <si>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</si>
  <si>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</si>
  <si>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</si>
  <si>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</si>
  <si>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</si>
  <si>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</si>
  <si>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</si>
  <si>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ELABORÓ</t>
  </si>
  <si>
    <t>REVISÓ</t>
  </si>
  <si>
    <t>APROBÓ</t>
  </si>
  <si>
    <r>
      <rPr>
        <b/>
        <sz val="10"/>
        <color theme="1"/>
        <rFont val="Arial Narrow"/>
        <family val="2"/>
      </rPr>
      <t xml:space="preserve">Nombre: </t>
    </r>
    <r>
      <rPr>
        <sz val="10"/>
        <color theme="1"/>
        <rFont val="Arial Narrow"/>
        <family val="2"/>
      </rPr>
      <t xml:space="preserve">Marly Juliet Mora Roa
</t>
    </r>
    <r>
      <rPr>
        <b/>
        <sz val="10"/>
        <color theme="1"/>
        <rFont val="Arial Narrow"/>
        <family val="2"/>
      </rPr>
      <t>Cargo:</t>
    </r>
    <r>
      <rPr>
        <sz val="10"/>
        <color theme="1"/>
        <rFont val="Arial Narrow"/>
        <family val="2"/>
      </rPr>
      <t xml:space="preserve">  Contratista Grupo de Planeación
</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</si>
  <si>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r>
      <rPr>
        <b/>
        <sz val="10"/>
        <color theme="1"/>
        <rFont val="Arial Narrow"/>
        <family val="2"/>
      </rPr>
      <t>Nombre</t>
    </r>
    <r>
      <rPr>
        <sz val="10"/>
        <color theme="1"/>
        <rFont val="Arial Narrow"/>
        <family val="2"/>
      </rPr>
      <t xml:space="preserve">: Leidy Forero Murillo
</t>
    </r>
    <r>
      <rPr>
        <b/>
        <sz val="10"/>
        <color theme="1"/>
        <rFont val="Arial Narrow"/>
        <family val="2"/>
      </rPr>
      <t>Cargo:</t>
    </r>
    <r>
      <rPr>
        <sz val="10"/>
        <color theme="1"/>
        <rFont val="Arial Narrow"/>
        <family val="2"/>
      </rPr>
      <t xml:space="preserve">  Contratista Grupo de Planeación</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</si>
  <si>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</si>
  <si>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</si>
  <si>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</si>
  <si>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</si>
  <si>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</si>
  <si>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</si>
  <si>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</si>
  <si>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</si>
  <si>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</si>
  <si>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</si>
  <si>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</si>
  <si>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</si>
  <si>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</si>
  <si>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</si>
  <si>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</si>
  <si>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</si>
  <si>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</si>
  <si>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</si>
  <si>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</si>
  <si>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</si>
  <si>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</si>
  <si>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</si>
  <si>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</si>
  <si>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</si>
  <si>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</si>
  <si>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</si>
  <si>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</si>
  <si>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</si>
  <si>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</si>
  <si>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</si>
  <si>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</si>
  <si>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</si>
  <si>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</si>
  <si>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</si>
  <si>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</si>
  <si>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</si>
  <si>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</si>
  <si>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</si>
  <si>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</si>
  <si>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</si>
  <si>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</si>
  <si>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</si>
  <si>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</si>
  <si>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</si>
  <si>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</si>
  <si>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</si>
  <si>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</si>
  <si>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</si>
  <si>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</si>
  <si>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</si>
  <si>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</si>
  <si>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</si>
  <si>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2022</t>
  </si>
  <si>
    <t>Desempeño ambiental año 2022</t>
  </si>
  <si>
    <t>Fecha de Valoración inicial: 8 Julio 2022</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</si>
  <si>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</si>
  <si>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</si>
  <si>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</si>
  <si>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</si>
  <si>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</si>
  <si>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</si>
  <si>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</si>
  <si>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</si>
  <si>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</si>
  <si>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</si>
  <si>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</si>
  <si>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</si>
  <si>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2022</t>
  </si>
  <si>
    <t>Significancia del A&amp;I inicial</t>
  </si>
  <si>
    <t>Control ambiental inicial</t>
  </si>
  <si>
    <t>Descripción de la valoración inicial y el control del aspecto e impacto ambiental 2022</t>
  </si>
  <si>
    <t>Unidad de medición</t>
  </si>
  <si>
    <t>Desempeño ambiental 2021</t>
  </si>
  <si>
    <t>Meta porcentual 2022</t>
  </si>
  <si>
    <t>Meta unitaria 2022</t>
  </si>
  <si>
    <t>Desempeño ambiental 2022</t>
  </si>
  <si>
    <t>Desviación meta 2022</t>
  </si>
  <si>
    <t>Estratégicos
Misionales
Apoyo
Evaluación</t>
  </si>
  <si>
    <t>Planeación Estratégica
Gestión Integral de las Comunicaciones y Relacionamiento
Delimitación y Declaración de Áreas y Zonas de Interés
Gestión de la Inversión Minera
Generación de Títulos Mineros
Gestión Integral para el Seguimiento y control a los Títulos Mineros
Seguridad Minera
Gestión Integral de la Información Minera
Atención Integral y servicios a Grupos de Interés
Adquisición de Bienes y Servicios
Administración de Bienes y Servicios
Gestión Financiera
Administración de Tecnologías e Información
Gestión del Talento Humano
Gestión Jurídica
Gestión Documental
Evaluación, Control y Mejora</t>
  </si>
  <si>
    <t>Administrativas</t>
  </si>
  <si>
    <t>Formulación y elaboración de documentos de planeación, técnicos, legales y financieros (presupuesto,cronogramas, planes, informes, inventarios, proyectos, estructuración de documentos para contratación, etc)
Seguimiento y supervisión de contratos (proveedores y contratistas)
Definición de políticas y lineamientos para la Gestión
Auditorías de Gestión y SIG
Capacitación, asesoría, relacionamiento y formación
Reportes de seguimiento (Indicadores, trámites, proyectos de inversión, informes de Ley, Rendición de cuentas, etc)
Talento Humano (Evaluaciónes de desempeño, manuales de funciones, nómina, SG-SST, etc)
Actualización y manejo de documentos (Gestión Documental y SIG)
Gestión Financiera (registros contables, facturación y recaudo de cuentas, pagos, etc)
Normograma y representación Legal</t>
  </si>
  <si>
    <t>Manuales 
Procedimientos 
Instructivos
Actos administrativos
Conceptos e informes técnicos Contratos
Corrrespondencia 
Planes de mejora
Generación de ingresos por Canon Superficiario</t>
  </si>
  <si>
    <t>Emergencia sanitaria por pandemia COVID-19</t>
  </si>
  <si>
    <t>Los residuos aprovechables que se generan en el Sede central  a la fecha cuentan con control, pero se identifica inadecuada clasificación a pesar de que existe código de clasificación de colores donde se ha socializado y comunicado en diferentes momentos y herramientas tecnológicas</t>
  </si>
  <si>
    <t>En Sede Central las condiciones actuales de funcionamiento se identifica que el consumo de papel no es elevado, la mayoria de las actividades que se realizan en el PAR se realizan digital o virtualmente. 
La cantidad de elementos de oficina  por las condiciones actuales de funcionamiento, el consumo de estos elementos en mínimo. 
Se cuenta con una cantidad considerable de equipos de computo, no obstante, estos no son de alta rotación y cambio.</t>
  </si>
  <si>
    <t xml:space="preserve">El recurso humano se encuentra vinculado de manera formal de acuerdo con sus actividades laborales. </t>
  </si>
  <si>
    <t>Los residuos aprovechables que se generan en Sede Central cuentan con control y se gestiona su aprovechamiento con el gestor de residuos del Edificio con El Porvenir</t>
  </si>
  <si>
    <t>Se definió el programa de gestión integral del consumo de energía eléctrica como control ambiental por la valoración total de todos los procesos. desde el año 2019, se continúa con control de energía pero a la fecha se debe realizar actualización del programa para tener nuevas alternativas de ahorros y consumos, así como buenas prácticas ambientales.
Se identifica que hay elementos de alto consumo energético eléctrico para las actividades administrativas como computadores, impresoras, luminarias, aires acondicionados,, servidores. A la fecha y por el modelo de funcionamiento de la sede, los computadores permanecen conectados y prendidos las 24 horas del día los 7 días de la semana. Se debe resaltar que la sede cuenta con sistemas ahorradores de energía y su sistema de  iluminación funciona con tecnología.</t>
  </si>
  <si>
    <t>Apoyo</t>
  </si>
  <si>
    <t>Admistración de bienes y servicios</t>
  </si>
  <si>
    <t>Servicios generales</t>
  </si>
  <si>
    <t>Limpieza y aseo
Cafetería
Manejo de sustancias químicas
Servicios de vigilancia y seguridad privada</t>
  </si>
  <si>
    <t>Registros</t>
  </si>
  <si>
    <t xml:space="preserve">No se definió control ambiental para el aspecto e impacto ambiental en el año 2022 por que la valoración total del aspecto e impacto ambiental para toda la sede no representa una significancia de no tolerable. </t>
  </si>
  <si>
    <t>Para la Sede central se identifica que existen fuentes de consumo de agua potable uso humano (cafetería) lo cual no refleja un impacto ambiental significante.</t>
  </si>
  <si>
    <t xml:space="preserve">En sede central se cuenta con sistema ahorrador de agua por medio de aprovechamiento de aguas lluvias que son utilizadas para uso en unidades sanitarias y actividades de limpieza y desinfección. </t>
  </si>
  <si>
    <t xml:space="preserve">No se definió control ambiental para el aspecto e impacto ambiental en el año 2022 por que la valoración total del aspecto e impacto ambiental para tla sede no representa una significancia de no tolerable. </t>
  </si>
  <si>
    <t>Los residuos orgánicos que se generan en Sede Central tienen control y programa de Gestión de residuos desde el año 2019, a pesar de que existe código de clasificación de colores, se identifica inadecuada clasificación.</t>
  </si>
  <si>
    <t xml:space="preserve">No se definió control ambiental para el aspecto e impacto ambiental en la vigencia 2022 por que la valoración total del aspecto e impacto ambiental para la sede no representa una significancia de no tolerable. </t>
  </si>
  <si>
    <t>Los residuos No aprovechables que se generan en Sede Central cuentan con ontrol mensual y programa de Gestión integral de los residuos que van directamente a relleno sanitario.</t>
  </si>
  <si>
    <t>Los residuos que se generan en el contrato de servicios generales como los recipientes de los envases de los productos de aseo no se desechan en la sede ya que tienen componente químicos considerados residuos peligrosos, es por esto que el proveedor realiza su disposición directamente.</t>
  </si>
  <si>
    <t>En Sede Central las materiass primas e insumos que utilizan en servicios generales son aquellos que utilizan en cafetería como vasos, mezcladores, así mismo para aseo y limpieza de las instalaciones, la calificación de la probabilidad por la consecuencia se evalua de forma No Tolerable ya que son insumos de un solo uso y se utilizan de manera frecuente.</t>
  </si>
  <si>
    <t>Se definió el programa de gestión integral del consumo de energía eléctrica como control ambiental por la valoración total de todos los procesos. desde el año 2019, se continúa con control de energía pero a la fecha se debe realizar actualización del programa para tener nuevas alternativas de ahorros y consumos, así como buenas prácticas ambientales.
Se identifica que hay elementos de alto consumo energético eléctrico para las actividades de servicios Generales son greca, neveras, brilladoras.  Se debe resaltar que la sede cuenta con sistemas ahorradores de energía y su sistema de  iluminación funciona con tecnología.</t>
  </si>
  <si>
    <t>Se identificaron insumos de aseo que por sus componentes químicos pueden generar contaminación de olores, como lo detergentes o desinfectantes.</t>
  </si>
  <si>
    <t>Servicios generales para el desarrollo de sus actividades cuenan con elementos como brilladoras que pueden generar contaminación de ruido, pero su consecuencia es baja ya que la utilización de esta es mínima.</t>
  </si>
  <si>
    <t>Misional</t>
  </si>
  <si>
    <t>Admistración de bienes y servicios
Administración de tecnologías e información
Gestión Documental</t>
  </si>
  <si>
    <t>Mantenimiento</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</si>
  <si>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</si>
  <si>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Registros e informes</t>
  </si>
  <si>
    <t>En la sede se cuenta con equipos que contienen susancias que pueden ocacionar contaminación por Gases Efecto Invernadero (GEI) como son los aparatos electrícos y electrónicos, el no adecuado mantenimento de los aires acondicinados.</t>
  </si>
  <si>
    <t>En la sede central cuenta con equipos que contienen susancias que pueden ocacionar contaminación porsustancias tóxicas que existen en los absorbedores, que son equipos utilizados en las actividades de fiscalización.</t>
  </si>
  <si>
    <t>Se identificaron que pueden existir sustancias para la limpieza y manteniemiento de los equipos o infraestructura que por sus componentes químicos pueden generar contaminación de olores, como lo detergentes, pinturas, desinfectantes y otro insumos.</t>
  </si>
  <si>
    <t>En la sede existen aparatos eléctricos y electrónicos que emiten sonidos que son tolerables para las condiciones de los trabajdores</t>
  </si>
  <si>
    <t xml:space="preserve">No se definió control ambiental para el aspecto e impacto ambiental en el año 2022 por que la valoración total del aspecto e impacto ambiental para la sede no representa una significancia de no tolerable. </t>
  </si>
  <si>
    <t>En la sede Central se cuenta con insumos que por sus características despues de su uso son considerados residuos peligrosos como lo son, luminarias, toner, kit de mantenimiento de impresoras, equipos de computo y demás aparatos eléctricos y electrónicos. Se cuenta con programa de residuos pero a la fecha hace falta elaborar e implementar el Plan de Gestión de Residuos Peligrosos.</t>
  </si>
  <si>
    <t>En Sede Central las materias primas e insumos que utilizan epara mantenimientos de las instalaciones se encuentran en una valoración potencialmente no Tolerable lo que indica realizar un control para queno se suba su impacto</t>
  </si>
  <si>
    <t>En sede central se cuenta con permiso de aviso en fachada que identifica la sede de la ANM</t>
  </si>
  <si>
    <t>Estratégico
Misional</t>
  </si>
  <si>
    <t>Gestión Integral de las Comunicaciones y Relacionamiento
Atención Integral y servicios a Grupos de Interés</t>
  </si>
  <si>
    <t>Servicio al cliente</t>
  </si>
  <si>
    <t>Relacionamiento con el usuario externo
Atención y respuesta de PQRS
Notificaciones
Encuestas de satisfacción</t>
  </si>
  <si>
    <t>Actos Administrativos notificados
Registro en ANNA Minería
Recurso de reposición / Comunicación de entrada 
Constancia de ejecutoria
Comunicaciones de salida (internas y externas)
Estudio de percepción en la satisfacción de usuarios mineros</t>
  </si>
  <si>
    <t>Se definió el programa de gestión integral del consumo de energía eléctrica como control ambiental por la valoración total de todos los procesos. desde el año 2019, se continúa con control de energía pero a la fecha se debe realizar actualización del programa para tener nuevas alternativas de ahorros y consumos, así como buenas prácticas ambientales.
Se identifica que hay elementos de alto consumo energético eléctrico para las actividades de atención al usuario como computadores, impresoras, luminarias, aires acondicionados, servidores. A la fecha y por el modelo de funcionamiento de la sede, los computadores permanecen conectados y prendidos las 24 horas del día los 7 días de la semana. Se debe resaltar que la sede cuenta con sistemas ahorradores de energía y su sistema de  iluminación funciona con tecnología.</t>
  </si>
  <si>
    <t>Planeación Estratégica
Gestión Integral de las comunicaciones y Relacionamiento
Gestión Integral para el Seguimiento y control a los Títulos Mineros
Delimitación y Declaración de Áreas y Zonas de Interés
Gestión de la Inversión Minera
Seguridad Minera
Generación de Títulos Mineros
Administración de Bienes y Servicios
Gestión del Talento Humano
Gestión Documental
Evaluación, Control y Mejora</t>
  </si>
  <si>
    <t>Traslados o comisiones</t>
  </si>
  <si>
    <t>Visitas de fiscalización
Atención de emergencias Mineras*
Implementación y seguimiento al SIG
Inventarios
Visitas de seguimiento a los archivos de Gestión 
Auditorias Internas de Gestión y SIG
Inspección de infracturura en las sedes
Relacionamiento con el usuario
Visitas de verificación
Asistencia técnica
Actividades de promoción sobre la inversión minera
Investigación de accidentes
Capacitaciones
Representación institucional
Apoyo técnico y de verificación</t>
  </si>
  <si>
    <t>Asistencias y conceptos técnicos
Informes de auditoría
Actos administrativos 
Solicitud de inversionistas  
Contratos de concesión</t>
  </si>
  <si>
    <t>En Sede central se realizan traslados para visitas de fiscalización, jornadas de auditorías de Gestión y del SIG, visitas de alta dirección a diferentes puntos, visitas de inventarios, gestión Documental se utiliza diferentes tipos de trasporte aéreo, terrestre o fluvial emite contaminación a la atmósfera</t>
  </si>
  <si>
    <t>Sede Central realizan traslados y comisiones deben transportarse por vía terrestre o aérea donde estos vehículos que prestan el servicio ocasionan contaminación por emisiones GEI</t>
  </si>
  <si>
    <t xml:space="preserve">En Sede Central cuenta con vehículos terréstre que pueden ocasionar o generar ruidos que afecten la salud de los trabajadores. No se definió control ambiental para la valoración total del aspecto e impacto ambiental para toda la Entidad no representa una significancia de no tolerable. </t>
  </si>
  <si>
    <t xml:space="preserve">No se definió control ambiental para la valoración total del aspecto e impacto ambiental para toda la Entidad no representa una significancia de no tolerable. </t>
  </si>
  <si>
    <t>En sede Central existen vehículos que tienen diferentes partes que por su uso generan residuos peligrosos como aceites, combustibles, llantas</t>
  </si>
  <si>
    <t xml:space="preserve">Todo el recurso humano se encuentra vinculado de manera formal de acuerdo con sus actividades laborales. </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</si>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</sst>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yy;@"/>
  </numFmts>
  <fonts count="24"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b/>
      <sz val="9"/>
      <color indexed="81"/>
      <name val="Tahoma"/>
      <family val="2"/>
    </font>
    <font>
      <sz val="12"/>
      <color theme="1"/>
      <name val="Arial Narrow"/>
      <family val="2"/>
    </font>
    <font>
      <u/>
      <sz val="11"/>
      <color theme="10"/>
      <name val="Calibri"/>
      <family val="2"/>
      <scheme val="minor"/>
    </font>
    <font>
      <b/>
      <u/>
      <sz val="10"/>
      <name val="Arial Narrow"/>
      <family val="2"/>
    </font>
    <font>
      <b/>
      <u/>
      <sz val="12"/>
      <name val="Arial Narrow"/>
      <family val="2"/>
    </font>
    <font>
      <sz val="9"/>
      <name val="Arial Narrow"/>
      <family val="2"/>
    </font>
    <font>
      <b/>
      <sz val="10"/>
      <color rgb="FF000000"/>
      <name val="Arial Narrow"/>
      <family val="2"/>
    </font>
    <font>
      <sz val="14"/>
      <color theme="1"/>
      <name val="Arial Narrow"/>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68">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uble">
        <color indexed="64"/>
      </right>
      <top style="medium">
        <color indexed="64"/>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right/>
      <top style="thin">
        <color theme="4" tint="0.39997558519241921"/>
      </top>
      <bottom/>
      <diagonal/>
    </border>
    <border>
      <left style="dotted">
        <color indexed="64"/>
      </left>
      <right style="dotted">
        <color indexed="64"/>
      </right>
      <top style="dotted">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double">
        <color indexed="64"/>
      </left>
      <right/>
      <top style="medium">
        <color rgb="FF000000"/>
      </top>
      <bottom/>
      <diagonal/>
    </border>
    <border>
      <left style="double">
        <color indexed="64"/>
      </left>
      <right/>
      <top/>
      <bottom style="medium">
        <color indexed="64"/>
      </bottom>
      <diagonal/>
    </border>
  </borders>
  <cellStyleXfs count="2">
    <xf numFmtId="0" fontId="0" fillId="0" borderId="0"/>
    <xf numFmtId="0" fontId="18" fillId="0" borderId="0" applyNumberFormat="0" applyFill="0" applyBorder="0" applyAlignment="0" applyProtection="0"/>
  </cellStyleXfs>
  <cellXfs count="17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15" fontId="12" fillId="2" borderId="2" xfId="0"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12"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2" borderId="31"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30" xfId="0" applyFont="1" applyFill="1" applyBorder="1" applyAlignment="1">
      <alignment vertical="center" wrapText="1"/>
    </xf>
    <xf numFmtId="0" fontId="12" fillId="2" borderId="31" xfId="0" applyFont="1" applyFill="1" applyBorder="1" applyAlignment="1">
      <alignment vertical="center" wrapText="1"/>
    </xf>
    <xf numFmtId="0" fontId="19" fillId="2" borderId="31" xfId="1" applyFont="1" applyFill="1" applyBorder="1" applyAlignment="1">
      <alignment horizontal="center" vertical="center" wrapText="1"/>
    </xf>
    <xf numFmtId="0" fontId="17" fillId="2" borderId="0" xfId="0" applyFont="1" applyFill="1" applyAlignment="1">
      <alignment vertical="center" wrapText="1"/>
    </xf>
    <xf numFmtId="0" fontId="6" fillId="2" borderId="0" xfId="0" applyFont="1" applyFill="1" applyAlignment="1">
      <alignment vertical="center" wrapText="1"/>
    </xf>
    <xf numFmtId="0" fontId="6" fillId="2" borderId="30" xfId="0" applyFont="1" applyFill="1" applyBorder="1" applyAlignment="1">
      <alignment vertical="center" wrapText="1"/>
    </xf>
    <xf numFmtId="0" fontId="7" fillId="2" borderId="32"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12" fillId="2" borderId="31" xfId="0" applyFont="1" applyFill="1" applyBorder="1" applyAlignment="1">
      <alignment horizontal="lef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0" fontId="12" fillId="2" borderId="50" xfId="0" applyFont="1" applyFill="1" applyBorder="1" applyAlignment="1">
      <alignment vertical="center" wrapText="1"/>
    </xf>
    <xf numFmtId="0" fontId="20" fillId="2" borderId="0" xfId="1" applyFont="1" applyFill="1" applyBorder="1" applyAlignment="1">
      <alignment horizontal="center" vertical="center" wrapText="1"/>
    </xf>
    <xf numFmtId="0" fontId="5" fillId="2" borderId="0" xfId="0" applyFont="1" applyFill="1" applyAlignment="1">
      <alignment horizontal="center" vertical="center" wrapText="1"/>
    </xf>
    <xf numFmtId="0" fontId="0" fillId="4" borderId="51" xfId="0" applyFill="1" applyBorder="1" applyAlignment="1">
      <alignment vertical="center" wrapText="1"/>
    </xf>
    <xf numFmtId="0" fontId="12" fillId="0" borderId="7" xfId="0" applyFont="1" applyBorder="1" applyAlignment="1">
      <alignment horizontal="center" vertical="center" wrapText="1"/>
    </xf>
    <xf numFmtId="0" fontId="21" fillId="0" borderId="10" xfId="0" applyFont="1" applyBorder="1" applyAlignment="1" applyProtection="1">
      <alignment horizontal="center" vertical="center" wrapText="1"/>
      <protection locked="0"/>
    </xf>
    <xf numFmtId="0" fontId="21" fillId="0" borderId="7" xfId="0" applyFont="1" applyBorder="1" applyAlignment="1" applyProtection="1">
      <alignment vertical="center" wrapText="1"/>
      <protection locked="0"/>
    </xf>
    <xf numFmtId="0" fontId="9" fillId="0" borderId="11" xfId="0" applyFont="1" applyBorder="1" applyAlignment="1">
      <alignment vertical="center" wrapText="1"/>
    </xf>
    <xf numFmtId="0" fontId="9" fillId="0" borderId="12" xfId="0" applyFont="1" applyBorder="1" applyAlignment="1">
      <alignment vertical="center" wrapText="1"/>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23" fillId="0" borderId="0" xfId="0" pivotButton="1" applyFont="1" applyAlignment="1">
      <alignment horizontal="center" vertical="center"/>
    </xf>
    <xf numFmtId="0" fontId="23" fillId="0" borderId="0" xfId="0" applyFont="1" applyAlignment="1">
      <alignment horizontal="center" vertical="center" wrapText="1"/>
    </xf>
    <xf numFmtId="0" fontId="23" fillId="0" borderId="0" xfId="0" pivotButton="1" applyFont="1" applyAlignment="1">
      <alignment vertical="center"/>
    </xf>
    <xf numFmtId="0" fontId="23" fillId="0" borderId="0" xfId="0" applyFont="1" applyAlignment="1">
      <alignment vertical="center"/>
    </xf>
    <xf numFmtId="1" fontId="23" fillId="0" borderId="0" xfId="0" applyNumberFormat="1" applyFont="1" applyAlignment="1">
      <alignment horizontal="center" vertical="center"/>
    </xf>
    <xf numFmtId="0" fontId="12" fillId="0" borderId="0" xfId="0" applyFont="1" applyAlignment="1">
      <alignment horizontal="center" vertical="center" wrapText="1"/>
    </xf>
    <xf numFmtId="0" fontId="12" fillId="0" borderId="49" xfId="0" applyFont="1" applyBorder="1" applyAlignment="1">
      <alignment horizontal="center" vertical="center" wrapText="1"/>
    </xf>
    <xf numFmtId="0" fontId="12" fillId="2" borderId="33" xfId="0" applyFont="1" applyFill="1" applyBorder="1" applyAlignment="1">
      <alignment horizontal="left" vertical="top" wrapText="1"/>
    </xf>
    <xf numFmtId="0" fontId="12" fillId="2" borderId="28" xfId="0" applyFont="1" applyFill="1" applyBorder="1" applyAlignment="1">
      <alignment horizontal="left" vertical="top" wrapText="1"/>
    </xf>
    <xf numFmtId="0" fontId="12" fillId="2" borderId="35" xfId="0" applyFont="1" applyFill="1" applyBorder="1" applyAlignment="1">
      <alignment horizontal="left" vertical="top" wrapText="1"/>
    </xf>
    <xf numFmtId="0" fontId="4" fillId="8" borderId="33"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4" fillId="8" borderId="35" xfId="0" applyFont="1" applyFill="1" applyBorder="1" applyAlignment="1">
      <alignment horizontal="center"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43" xfId="0" applyFont="1" applyFill="1" applyBorder="1" applyAlignment="1">
      <alignment horizontal="left" vertical="center" wrapText="1"/>
    </xf>
    <xf numFmtId="164" fontId="6" fillId="2" borderId="38" xfId="0" applyNumberFormat="1" applyFont="1" applyFill="1" applyBorder="1" applyAlignment="1">
      <alignment horizontal="center" vertical="center" wrapText="1"/>
    </xf>
    <xf numFmtId="164" fontId="6" fillId="2" borderId="40" xfId="0" applyNumberFormat="1" applyFont="1" applyFill="1" applyBorder="1" applyAlignment="1">
      <alignment horizontal="center" vertical="center" wrapText="1"/>
    </xf>
    <xf numFmtId="164" fontId="6" fillId="2" borderId="41" xfId="0" applyNumberFormat="1" applyFont="1" applyFill="1" applyBorder="1" applyAlignment="1">
      <alignment horizontal="center" vertical="center" wrapText="1"/>
    </xf>
    <xf numFmtId="164" fontId="6" fillId="2" borderId="43" xfId="0" applyNumberFormat="1" applyFont="1" applyFill="1" applyBorder="1" applyAlignment="1">
      <alignment horizontal="center" vertical="center" wrapText="1"/>
    </xf>
    <xf numFmtId="14" fontId="6" fillId="2" borderId="41" xfId="0" applyNumberFormat="1" applyFont="1" applyFill="1" applyBorder="1" applyAlignment="1">
      <alignment horizontal="center" vertical="center" wrapText="1"/>
    </xf>
    <xf numFmtId="0" fontId="6" fillId="2" borderId="43" xfId="0" applyFont="1" applyFill="1" applyBorder="1" applyAlignment="1">
      <alignment horizontal="center" vertical="center" wrapText="1"/>
    </xf>
    <xf numFmtId="14" fontId="6" fillId="2" borderId="45" xfId="0" applyNumberFormat="1"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29" xfId="1"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13" fillId="6" borderId="0" xfId="0" applyFont="1" applyFill="1"/>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52"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57"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4" fillId="0" borderId="59" xfId="0" applyFont="1" applyBorder="1" applyAlignment="1" applyProtection="1">
      <alignment horizontal="left" vertical="center" wrapText="1"/>
      <protection locked="0"/>
    </xf>
    <xf numFmtId="0" fontId="4" fillId="2" borderId="13"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3"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20" xfId="0" applyFont="1" applyFill="1" applyBorder="1" applyAlignment="1" applyProtection="1">
      <alignment vertical="center" wrapText="1"/>
      <protection locked="0"/>
    </xf>
    <xf numFmtId="0" fontId="4" fillId="2" borderId="60" xfId="0" applyFont="1" applyFill="1" applyBorder="1" applyAlignment="1" applyProtection="1">
      <alignment vertical="center" wrapText="1"/>
      <protection locked="0"/>
    </xf>
    <xf numFmtId="0" fontId="4" fillId="2" borderId="61" xfId="0" applyFont="1" applyFill="1" applyBorder="1" applyAlignment="1" applyProtection="1">
      <alignment vertical="center" wrapText="1"/>
      <protection locked="0"/>
    </xf>
    <xf numFmtId="0" fontId="4" fillId="2" borderId="62" xfId="0" applyFont="1" applyFill="1" applyBorder="1" applyAlignment="1" applyProtection="1">
      <alignment vertical="center" wrapText="1"/>
      <protection locked="0"/>
    </xf>
    <xf numFmtId="0" fontId="4" fillId="2" borderId="63" xfId="0" applyFont="1" applyFill="1" applyBorder="1" applyAlignment="1" applyProtection="1">
      <alignment horizontal="center" vertical="center" wrapText="1"/>
      <protection locked="0"/>
    </xf>
    <xf numFmtId="0" fontId="4" fillId="2" borderId="64" xfId="0" applyFont="1" applyFill="1" applyBorder="1" applyAlignment="1" applyProtection="1">
      <alignment horizontal="center" vertical="center" wrapText="1"/>
      <protection locked="0"/>
    </xf>
    <xf numFmtId="0" fontId="4" fillId="2" borderId="65" xfId="0" applyFont="1" applyFill="1" applyBorder="1" applyAlignment="1" applyProtection="1">
      <alignment horizontal="center" vertical="center" wrapText="1"/>
      <protection locked="0"/>
    </xf>
    <xf numFmtId="0" fontId="4" fillId="2" borderId="66" xfId="0" applyFont="1" applyFill="1" applyBorder="1" applyAlignment="1" applyProtection="1">
      <alignment horizontal="center" vertical="center" wrapText="1"/>
      <protection locked="0"/>
    </xf>
    <xf numFmtId="0" fontId="4" fillId="2" borderId="67" xfId="0"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58">
    <dxf>
      <numFmt numFmtId="1"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numFmt numFmtId="1" formatCode="0"/>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A6266F25-3A9F-43A3-AF6C-21B5CD0862C7}">
      <tableStyleElement type="wholeTable" dxfId="157"/>
      <tableStyleElement type="headerRow" dxfId="156"/>
      <tableStyleElement type="totalRow" dxfId="155"/>
      <tableStyleElement type="firstRowStripe" dxfId="154"/>
      <tableStyleElement type="firstColumnStripe" dxfId="153"/>
      <tableStyleElement type="firstHeaderCell" dxfId="152"/>
      <tableStyleElement type="firstSubtotalRow" dxfId="151"/>
      <tableStyleElement type="secondSubtotalRow" dxfId="150"/>
      <tableStyleElement type="firstColumnSubheading" dxfId="149"/>
      <tableStyleElement type="firstRowSubheading" dxfId="148"/>
      <tableStyleElement type="secondRowSubheading" dxfId="147"/>
      <tableStyleElement type="pageFieldLabels" dxfId="146"/>
      <tableStyleElement type="pageFieldValues" dxfId="145"/>
    </tableStyle>
    <tableStyle name="TableStyleMedium2 2" pivot="0" count="7" xr9:uid="{607062CA-62FF-4B73-AE82-3A8FDC951F26}">
      <tableStyleElement type="wholeTable" dxfId="144"/>
      <tableStyleElement type="headerRow" dxfId="143"/>
      <tableStyleElement type="totalRow" dxfId="142"/>
      <tableStyleElement type="firstColumn" dxfId="141"/>
      <tableStyleElement type="lastColumn" dxfId="140"/>
      <tableStyleElement type="firstRowStripe" dxfId="139"/>
      <tableStyleElement type="firstColumnStripe" dxfId="13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0</xdr:col>
      <xdr:colOff>1152525</xdr:colOff>
      <xdr:row>2</xdr:row>
      <xdr:rowOff>53340</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47625" y="912495"/>
          <a:ext cx="1104900" cy="451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83.005829745372" createdVersion="8" refreshedVersion="8" minRefreshableVersion="3" recordCount="46" xr:uid="{96F18CD0-1735-441E-ABB8-66DA8C4862E3}">
  <cacheSource type="worksheet">
    <worksheetSource ref="A6:AB52" sheet="A&amp;I"/>
  </cacheSource>
  <cacheFields count="28">
    <cacheField name="Macroprocesos" numFmtId="0">
      <sharedItems containsBlank="1"/>
    </cacheField>
    <cacheField name="Procesos" numFmtId="0">
      <sharedItems containsBlank="1" count="6" longText="1">
        <s v="Planeación Estratégica_x000a_Gestión Integral de las Comunicaciones y Relacionamiento_x000a_Delimitación y Declaración de Áreas y Zonas de Interés_x000a_Gestión de la Inversión Minera_x000a_Generación de Títulos Mineros_x000a_Gestión Integral para el Seguimiento y control a los Títulos Mineros_x000a_Seguridad Minera_x000a_Gestión Integral de la Información Minera_x000a_Atención Integral y servicios a Grupos de Interés_x000a_Adquisición de Bienes y Servicios_x000a_Administración de Bienes y Servicios_x000a_Gestión Financiera_x000a_Administración de Tecnologías e Información_x000a_Gestión del Talento Humano_x000a_Gestión Jurídica_x000a_Gestión Documental_x000a_Evaluación, Control y Mejora"/>
        <m/>
        <s v="Admistración de bienes y servicios"/>
        <s v="Admistración de bienes y servicios_x000a_Administración de tecnologías e información"/>
        <s v="Gestión Integral de las Comunicaciones y Relacionamiento_x000a_Atención Integral y servicios a Grupos de Interés"/>
        <s v="Planeación Estratégica_x000a_Gestión Integral de las comunicaciones y Relacionamiento_x000a_Gestión Integral para el Seguimiento y control a los Títulos Mineros_x000a_Administración de Bienes y Servicios_x000a_Gestión del Talento Humano_x000a_Gestión Documental_x000a_Evaluación, Control y Mejora"/>
      </sharedItems>
    </cacheField>
    <cacheField name="Actividades" numFmtId="0">
      <sharedItems containsBlank="1" count="6">
        <s v="Administrativas"/>
        <s v="Servicios generales"/>
        <m/>
        <s v="Mantenimiento"/>
        <s v="Servicio al cliente"/>
        <s v="Traslados o comisiones"/>
      </sharedItems>
    </cacheField>
    <cacheField name="Descripción de la Actividad" numFmtId="0">
      <sharedItems containsBlank="1" longText="1"/>
    </cacheField>
    <cacheField name="Producto/Servicio" numFmtId="0">
      <sharedItems containsBlank="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vertimientos"/>
        <s v="Consumo_del_recurso_hídrico"/>
        <s v="Generación_de_derrames"/>
        <s v="Generación_de_Emisiones"/>
        <s v="Uso_de_publicidad"/>
        <m u="1"/>
      </sharedItems>
    </cacheField>
    <cacheField name="Impacto ambiental" numFmtId="0">
      <sharedItems containsBlank="1" count="19">
        <s v="Contaminación por generación de residuos aprovechables"/>
        <s v="Agotamiento General de los recursos naturales"/>
        <s v="Desarrollo del recurso humano"/>
        <s v="Aprovechamiento de residuos aprovechables"/>
        <s v="Presión sobre el recurso energético eléctrico"/>
        <s v="Contaminación por descarga por aguas residuales domésticas"/>
        <s v="Agotamiento del recurso hídrico"/>
        <s v="Aprovechamiento del recurso hídrico"/>
        <s v="Contaminación del suelo"/>
        <s v="Contaminación por generación de residuos orgánicos"/>
        <s v="Contaminación por generación de residuos peligrosos"/>
        <s v="Contaminación por generación de residuos No aprovechables"/>
        <s v="Contaminación por emisión de sustancias molestas (olores)"/>
        <s v="Contaminación por emisión de ruido"/>
        <s v="Contaminación por emisión de gases de efecto invernadero (GEI)"/>
        <s v="Contaminación por emisión de sustancias tóxicas"/>
        <s v="Contaminación visual"/>
        <s v="Contaminación por emisión de contaminantes criterio"/>
        <m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1"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1" maxValue="25"/>
    </cacheField>
    <cacheField name="Significancia del A&amp;I inicial" numFmtId="0">
      <sharedItems/>
    </cacheField>
    <cacheField name="Control ambiental inicial" numFmtId="0">
      <sharedItems/>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
  <r>
    <s v="Estratégicos_x000a_Misionales_x000a_Apoyo_x000a_Evaluación"/>
    <x v="0"/>
    <x v="0"/>
    <s v="Formulación y elaboración de documentos de planeación, técnicos, legales y financieros (presupuesto,cronogramas, planes, informes, inventarios, proyectos, estructuración de documentos para contratación, etc)_x000a_Seguimiento y supervisión de contratos (proveedores y contratistas)_x000a_Definición de políticas y lineamientos para la Gestión_x000a_Auditorías de Gestión y SIG_x000a_Capacitación, asesoría, relacionamiento y formación_x000a_Reportes de seguimiento (Indicadores, trámites, proyectos de inversión, informes de Ley, Rendición de cuentas, etc)_x000a_Talento Humano (Evaluaciónes de desempeño, manuales de funciones, nómina, SG-SST, etc)_x000a_Actualización y manejo de documentos (Gestión Documental y SIG)_x000a_Gestión Financiera (registros contables, facturación y recaudo de cuentas, pagos, etc)_x000a_Normograma y representación Legal"/>
    <s v="Manuales, procedimientos, instructivos, Actos administrativos,_x000a_Conceptos e informes técnicos, Contratos, corrrespondencia, planes de mejora, Generación de ingresos por canon superficiario"/>
    <s v="PAR"/>
    <s v="Sede Central - Bogotá"/>
    <x v="0"/>
    <s v="Emergencia sanitaria por pandemia COVID-19"/>
    <x v="0"/>
    <x v="0"/>
    <x v="0"/>
    <s v="Geológico - suelo"/>
    <s v="Certero"/>
    <s v="Alta"/>
    <s v="Alto"/>
    <n v="5"/>
    <n v="5"/>
    <n v="25"/>
    <s v="No tolerable"/>
    <s v="Si"/>
    <m/>
    <m/>
    <m/>
    <m/>
    <m/>
    <m/>
    <m/>
  </r>
  <r>
    <m/>
    <x v="1"/>
    <x v="0"/>
    <m/>
    <m/>
    <m/>
    <m/>
    <x v="1"/>
    <m/>
    <x v="1"/>
    <x v="1"/>
    <x v="0"/>
    <s v="Biológico - biodiversidad"/>
    <s v="Probable"/>
    <s v="Baja"/>
    <s v="Bajo"/>
    <n v="3"/>
    <n v="1"/>
    <n v="3"/>
    <s v="Tolerable"/>
    <s v="No"/>
    <m/>
    <m/>
    <m/>
    <m/>
    <m/>
    <m/>
    <m/>
  </r>
  <r>
    <m/>
    <x v="1"/>
    <x v="0"/>
    <m/>
    <m/>
    <m/>
    <m/>
    <x v="1"/>
    <m/>
    <x v="2"/>
    <x v="2"/>
    <x v="1"/>
    <s v="Sociocultural - social"/>
    <s v="Certero"/>
    <s v="Baja"/>
    <s v="Bajo"/>
    <n v="5"/>
    <n v="1"/>
    <n v="5"/>
    <s v="Tolerable"/>
    <s v="No"/>
    <m/>
    <m/>
    <m/>
    <m/>
    <m/>
    <m/>
    <m/>
  </r>
  <r>
    <m/>
    <x v="1"/>
    <x v="0"/>
    <m/>
    <m/>
    <m/>
    <m/>
    <x v="1"/>
    <m/>
    <x v="0"/>
    <x v="3"/>
    <x v="1"/>
    <s v="Geológico - suelo"/>
    <s v="Certero"/>
    <s v="Baja"/>
    <s v="Bajo"/>
    <n v="5"/>
    <n v="1"/>
    <n v="5"/>
    <s v="Tolerable"/>
    <s v="No"/>
    <m/>
    <m/>
    <m/>
    <m/>
    <m/>
    <m/>
    <m/>
  </r>
  <r>
    <m/>
    <x v="1"/>
    <x v="0"/>
    <m/>
    <m/>
    <m/>
    <m/>
    <x v="1"/>
    <m/>
    <x v="3"/>
    <x v="4"/>
    <x v="0"/>
    <s v="Energético"/>
    <s v="Certero"/>
    <s v="Alta"/>
    <s v="Alto"/>
    <n v="5"/>
    <n v="5"/>
    <n v="25"/>
    <s v="No tolerable"/>
    <s v="Si"/>
    <m/>
    <m/>
    <m/>
    <m/>
    <m/>
    <m/>
    <m/>
  </r>
  <r>
    <s v="Apoyo"/>
    <x v="2"/>
    <x v="1"/>
    <s v="Limpieza y aseo_x000a_Cafetería_x000a_Manejo de sustancias químicas_x000a_Servicios de vigilancia y seguridad privada"/>
    <s v="Registros"/>
    <s v="PAR"/>
    <s v="Sede Central - Bogotá"/>
    <x v="0"/>
    <s v="Emergencia sanitaria por pandemia COVID-19"/>
    <x v="4"/>
    <x v="5"/>
    <x v="0"/>
    <s v="Hidrológico - agua"/>
    <s v="Certero"/>
    <s v="Moderada"/>
    <s v="Moderado"/>
    <n v="5"/>
    <n v="3"/>
    <n v="15"/>
    <s v="Potencialmente no tolerable"/>
    <s v="No"/>
    <m/>
    <m/>
    <m/>
    <m/>
    <m/>
    <m/>
    <m/>
  </r>
  <r>
    <m/>
    <x v="1"/>
    <x v="1"/>
    <m/>
    <m/>
    <m/>
    <m/>
    <x v="1"/>
    <m/>
    <x v="5"/>
    <x v="6"/>
    <x v="0"/>
    <s v="Hidrológico - agua"/>
    <s v="Probable"/>
    <s v="Moderada"/>
    <s v="Bajo"/>
    <n v="3"/>
    <n v="3"/>
    <n v="9"/>
    <s v="Tolerable"/>
    <s v="No"/>
    <m/>
    <m/>
    <m/>
    <m/>
    <m/>
    <m/>
    <m/>
  </r>
  <r>
    <m/>
    <x v="1"/>
    <x v="2"/>
    <m/>
    <m/>
    <m/>
    <m/>
    <x v="1"/>
    <m/>
    <x v="5"/>
    <x v="7"/>
    <x v="1"/>
    <s v="Hidrológico - agua"/>
    <s v="Certero"/>
    <s v="Baja"/>
    <s v="Bajo"/>
    <n v="5"/>
    <n v="1"/>
    <n v="5"/>
    <s v="Tolerable"/>
    <s v="No"/>
    <m/>
    <m/>
    <m/>
    <m/>
    <m/>
    <m/>
    <m/>
  </r>
  <r>
    <m/>
    <x v="1"/>
    <x v="1"/>
    <m/>
    <m/>
    <m/>
    <m/>
    <x v="1"/>
    <m/>
    <x v="6"/>
    <x v="8"/>
    <x v="0"/>
    <s v="Geológico - suelo"/>
    <s v="Probable"/>
    <s v="Baja"/>
    <s v="Bajo"/>
    <n v="3"/>
    <n v="1"/>
    <n v="3"/>
    <s v="Tolerable"/>
    <s v="No"/>
    <m/>
    <m/>
    <m/>
    <m/>
    <m/>
    <m/>
    <m/>
  </r>
  <r>
    <m/>
    <x v="1"/>
    <x v="1"/>
    <m/>
    <m/>
    <m/>
    <m/>
    <x v="1"/>
    <m/>
    <x v="0"/>
    <x v="9"/>
    <x v="0"/>
    <s v="Geológico - suelo"/>
    <s v="Probable"/>
    <s v="Moderada"/>
    <s v="Bajo"/>
    <n v="3"/>
    <n v="3"/>
    <n v="9"/>
    <s v="Tolerable"/>
    <s v="No"/>
    <m/>
    <m/>
    <m/>
    <m/>
    <m/>
    <m/>
    <m/>
  </r>
  <r>
    <m/>
    <x v="1"/>
    <x v="1"/>
    <m/>
    <m/>
    <m/>
    <m/>
    <x v="1"/>
    <m/>
    <x v="0"/>
    <x v="10"/>
    <x v="0"/>
    <s v="Geológico - suelo"/>
    <s v="Probable"/>
    <s v="Moderada"/>
    <s v="Bajo"/>
    <n v="3"/>
    <n v="3"/>
    <n v="9"/>
    <s v="Tolerable"/>
    <s v="No"/>
    <m/>
    <m/>
    <m/>
    <m/>
    <m/>
    <m/>
    <m/>
  </r>
  <r>
    <m/>
    <x v="1"/>
    <x v="1"/>
    <m/>
    <m/>
    <m/>
    <m/>
    <x v="1"/>
    <m/>
    <x v="0"/>
    <x v="0"/>
    <x v="0"/>
    <s v="Geológico - suelo"/>
    <s v="Certero"/>
    <s v="Alta"/>
    <s v="Alto"/>
    <n v="5"/>
    <n v="5"/>
    <n v="25"/>
    <s v="No tolerable"/>
    <s v="Si"/>
    <m/>
    <m/>
    <m/>
    <m/>
    <m/>
    <m/>
    <m/>
  </r>
  <r>
    <m/>
    <x v="1"/>
    <x v="1"/>
    <m/>
    <m/>
    <m/>
    <m/>
    <x v="1"/>
    <m/>
    <x v="0"/>
    <x v="11"/>
    <x v="0"/>
    <s v="Geológico - suelo"/>
    <s v="Certero"/>
    <s v="Alta"/>
    <s v="Alto"/>
    <n v="5"/>
    <n v="5"/>
    <n v="25"/>
    <s v="No tolerable"/>
    <s v="Si"/>
    <m/>
    <m/>
    <m/>
    <m/>
    <m/>
    <m/>
    <m/>
  </r>
  <r>
    <m/>
    <x v="1"/>
    <x v="1"/>
    <m/>
    <m/>
    <m/>
    <m/>
    <x v="1"/>
    <m/>
    <x v="0"/>
    <x v="3"/>
    <x v="1"/>
    <s v="Geológico - suelo"/>
    <s v="Certero"/>
    <s v="Baja"/>
    <s v="Bajo"/>
    <n v="5"/>
    <n v="1"/>
    <n v="5"/>
    <s v="Tolerable"/>
    <s v="No"/>
    <m/>
    <m/>
    <m/>
    <m/>
    <m/>
    <m/>
    <m/>
  </r>
  <r>
    <m/>
    <x v="1"/>
    <x v="1"/>
    <m/>
    <m/>
    <m/>
    <m/>
    <x v="1"/>
    <m/>
    <x v="1"/>
    <x v="1"/>
    <x v="0"/>
    <s v="Biológico - biodiversidad"/>
    <s v="Certero"/>
    <s v="Alta"/>
    <s v="Alto"/>
    <n v="5"/>
    <n v="5"/>
    <n v="25"/>
    <s v="No tolerable"/>
    <s v="Si"/>
    <m/>
    <m/>
    <m/>
    <m/>
    <m/>
    <m/>
    <m/>
  </r>
  <r>
    <m/>
    <x v="1"/>
    <x v="1"/>
    <m/>
    <m/>
    <m/>
    <m/>
    <x v="1"/>
    <m/>
    <x v="2"/>
    <x v="2"/>
    <x v="1"/>
    <s v="Sociocultural - social"/>
    <s v="Certero"/>
    <s v="Baja"/>
    <s v="Bajo"/>
    <n v="5"/>
    <n v="1"/>
    <n v="5"/>
    <s v="Tolerable"/>
    <s v="No"/>
    <m/>
    <m/>
    <m/>
    <m/>
    <m/>
    <m/>
    <m/>
  </r>
  <r>
    <m/>
    <x v="1"/>
    <x v="1"/>
    <m/>
    <m/>
    <m/>
    <m/>
    <x v="1"/>
    <m/>
    <x v="3"/>
    <x v="4"/>
    <x v="0"/>
    <s v="Energético"/>
    <s v="Certero"/>
    <s v="Alta"/>
    <s v="Alto"/>
    <n v="5"/>
    <n v="5"/>
    <n v="25"/>
    <s v="No tolerable"/>
    <s v="Si"/>
    <m/>
    <m/>
    <m/>
    <m/>
    <m/>
    <m/>
    <m/>
  </r>
  <r>
    <m/>
    <x v="1"/>
    <x v="1"/>
    <m/>
    <m/>
    <m/>
    <m/>
    <x v="1"/>
    <m/>
    <x v="7"/>
    <x v="12"/>
    <x v="0"/>
    <s v="Atmosférico - aire"/>
    <s v="Probable"/>
    <s v="Moderada"/>
    <s v="Bajo"/>
    <n v="3"/>
    <n v="3"/>
    <n v="9"/>
    <s v="Tolerable"/>
    <s v="No"/>
    <m/>
    <m/>
    <m/>
    <m/>
    <m/>
    <m/>
    <m/>
  </r>
  <r>
    <m/>
    <x v="1"/>
    <x v="1"/>
    <m/>
    <m/>
    <m/>
    <m/>
    <x v="1"/>
    <m/>
    <x v="7"/>
    <x v="13"/>
    <x v="0"/>
    <s v="Atmosférico - aire"/>
    <s v="Probable"/>
    <s v="Moderada"/>
    <s v="Bajo"/>
    <n v="3"/>
    <n v="3"/>
    <n v="9"/>
    <s v="Tolerable"/>
    <s v="No"/>
    <m/>
    <m/>
    <m/>
    <m/>
    <m/>
    <m/>
    <m/>
  </r>
  <r>
    <s v="Misional"/>
    <x v="3"/>
    <x v="3"/>
    <s v="Infraestructura (adecuaciones físicas)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Registros e informes"/>
    <s v="PAR"/>
    <s v="Sede Central - Bogotá"/>
    <x v="0"/>
    <s v="Emergencia sanitaria por pandemia COVID-19"/>
    <x v="7"/>
    <x v="14"/>
    <x v="0"/>
    <s v="Atmosférico - aire"/>
    <s v="Certero"/>
    <s v="Moderada"/>
    <s v="Moderado"/>
    <n v="5"/>
    <n v="3"/>
    <n v="15"/>
    <s v="Potencialmente no tolerable"/>
    <s v="No"/>
    <m/>
    <m/>
    <m/>
    <m/>
    <m/>
    <m/>
    <m/>
  </r>
  <r>
    <m/>
    <x v="1"/>
    <x v="3"/>
    <m/>
    <m/>
    <m/>
    <m/>
    <x v="1"/>
    <m/>
    <x v="7"/>
    <x v="15"/>
    <x v="0"/>
    <s v="Atmosférico - aire"/>
    <s v="Probable"/>
    <s v="Alta"/>
    <s v="Moderado"/>
    <n v="3"/>
    <n v="5"/>
    <n v="15"/>
    <s v="Potencialmente no tolerable"/>
    <s v="No"/>
    <m/>
    <m/>
    <m/>
    <m/>
    <m/>
    <m/>
    <m/>
  </r>
  <r>
    <m/>
    <x v="1"/>
    <x v="3"/>
    <m/>
    <m/>
    <m/>
    <m/>
    <x v="1"/>
    <m/>
    <x v="7"/>
    <x v="12"/>
    <x v="0"/>
    <s v="Atmosférico - aire"/>
    <s v="Probable"/>
    <s v="Moderada"/>
    <s v="Bajo"/>
    <n v="3"/>
    <n v="3"/>
    <n v="9"/>
    <s v="Tolerable"/>
    <s v="No"/>
    <m/>
    <m/>
    <m/>
    <m/>
    <m/>
    <m/>
    <m/>
  </r>
  <r>
    <m/>
    <x v="1"/>
    <x v="3"/>
    <m/>
    <m/>
    <m/>
    <m/>
    <x v="1"/>
    <m/>
    <x v="7"/>
    <x v="13"/>
    <x v="0"/>
    <s v="Atmosférico - aire"/>
    <s v="Probable"/>
    <s v="Moderada"/>
    <s v="Bajo"/>
    <n v="3"/>
    <n v="3"/>
    <n v="9"/>
    <s v="Tolerable"/>
    <s v="No"/>
    <m/>
    <m/>
    <m/>
    <m/>
    <m/>
    <m/>
    <m/>
  </r>
  <r>
    <m/>
    <x v="1"/>
    <x v="3"/>
    <m/>
    <m/>
    <m/>
    <m/>
    <x v="1"/>
    <m/>
    <x v="4"/>
    <x v="5"/>
    <x v="0"/>
    <s v="Hidrológico - agua"/>
    <s v="Improbable"/>
    <s v="Baja"/>
    <s v="Bajo"/>
    <n v="1"/>
    <n v="1"/>
    <n v="1"/>
    <s v="Tolerable"/>
    <s v="No"/>
    <m/>
    <m/>
    <m/>
    <m/>
    <m/>
    <m/>
    <m/>
  </r>
  <r>
    <m/>
    <x v="1"/>
    <x v="3"/>
    <m/>
    <m/>
    <m/>
    <m/>
    <x v="1"/>
    <m/>
    <x v="5"/>
    <x v="6"/>
    <x v="0"/>
    <s v="Hidrológico - agua"/>
    <s v="Probable"/>
    <s v="Moderada"/>
    <s v="Bajo"/>
    <n v="3"/>
    <n v="3"/>
    <n v="9"/>
    <s v="Tolerable"/>
    <s v="No"/>
    <m/>
    <m/>
    <m/>
    <m/>
    <m/>
    <m/>
    <m/>
  </r>
  <r>
    <m/>
    <x v="1"/>
    <x v="2"/>
    <m/>
    <m/>
    <m/>
    <m/>
    <x v="1"/>
    <m/>
    <x v="5"/>
    <x v="7"/>
    <x v="1"/>
    <s v="Hidrológico - agua"/>
    <s v="Certero"/>
    <s v="Baja"/>
    <s v="Bajo"/>
    <n v="5"/>
    <n v="1"/>
    <n v="5"/>
    <s v="Tolerable"/>
    <s v="No"/>
    <m/>
    <m/>
    <m/>
    <m/>
    <m/>
    <m/>
    <m/>
  </r>
  <r>
    <m/>
    <x v="1"/>
    <x v="3"/>
    <m/>
    <m/>
    <m/>
    <m/>
    <x v="1"/>
    <m/>
    <x v="6"/>
    <x v="8"/>
    <x v="0"/>
    <s v="Geológico - suelo"/>
    <s v="Probable"/>
    <s v="Baja"/>
    <s v="Bajo"/>
    <n v="3"/>
    <n v="1"/>
    <n v="3"/>
    <s v="Tolerable"/>
    <s v="No"/>
    <m/>
    <m/>
    <m/>
    <m/>
    <m/>
    <m/>
    <m/>
  </r>
  <r>
    <m/>
    <x v="1"/>
    <x v="3"/>
    <m/>
    <m/>
    <m/>
    <m/>
    <x v="1"/>
    <m/>
    <x v="0"/>
    <x v="10"/>
    <x v="0"/>
    <s v="Geológico - suelo"/>
    <s v="Certero"/>
    <s v="Alta"/>
    <s v="Alto"/>
    <n v="5"/>
    <n v="5"/>
    <n v="25"/>
    <s v="No tolerable"/>
    <s v="Si"/>
    <m/>
    <m/>
    <m/>
    <m/>
    <m/>
    <m/>
    <m/>
  </r>
  <r>
    <m/>
    <x v="1"/>
    <x v="3"/>
    <m/>
    <m/>
    <m/>
    <m/>
    <x v="1"/>
    <m/>
    <x v="0"/>
    <x v="0"/>
    <x v="0"/>
    <s v="Geológico - suelo"/>
    <s v="Certero"/>
    <s v="Alta"/>
    <s v="Alto"/>
    <n v="5"/>
    <n v="5"/>
    <n v="25"/>
    <s v="No tolerable"/>
    <s v="Si"/>
    <m/>
    <m/>
    <m/>
    <m/>
    <m/>
    <m/>
    <m/>
  </r>
  <r>
    <m/>
    <x v="1"/>
    <x v="3"/>
    <m/>
    <m/>
    <m/>
    <m/>
    <x v="1"/>
    <m/>
    <x v="0"/>
    <x v="11"/>
    <x v="0"/>
    <s v="Geológico - suelo"/>
    <s v="Certero"/>
    <s v="Alta"/>
    <s v="Alto"/>
    <n v="5"/>
    <n v="5"/>
    <n v="25"/>
    <s v="No tolerable"/>
    <s v="Si"/>
    <m/>
    <m/>
    <m/>
    <m/>
    <m/>
    <m/>
    <m/>
  </r>
  <r>
    <m/>
    <x v="1"/>
    <x v="3"/>
    <m/>
    <m/>
    <m/>
    <m/>
    <x v="1"/>
    <m/>
    <x v="0"/>
    <x v="3"/>
    <x v="1"/>
    <s v="Sociocultural - social"/>
    <s v="Certero"/>
    <s v="Baja"/>
    <s v="Bajo"/>
    <n v="5"/>
    <n v="1"/>
    <n v="5"/>
    <s v="Tolerable"/>
    <s v="No"/>
    <m/>
    <m/>
    <m/>
    <m/>
    <m/>
    <m/>
    <m/>
  </r>
  <r>
    <m/>
    <x v="1"/>
    <x v="3"/>
    <m/>
    <m/>
    <m/>
    <m/>
    <x v="1"/>
    <m/>
    <x v="1"/>
    <x v="1"/>
    <x v="0"/>
    <s v="Biológico - biodiversidad"/>
    <s v="Probable"/>
    <s v="Alta"/>
    <s v="Moderado"/>
    <n v="3"/>
    <n v="5"/>
    <n v="15"/>
    <s v="Potencialmente no tolerable"/>
    <s v="No"/>
    <m/>
    <m/>
    <m/>
    <m/>
    <m/>
    <m/>
    <m/>
  </r>
  <r>
    <m/>
    <x v="1"/>
    <x v="3"/>
    <m/>
    <m/>
    <m/>
    <m/>
    <x v="1"/>
    <m/>
    <x v="2"/>
    <x v="2"/>
    <x v="1"/>
    <s v="Sociocultural - social"/>
    <s v="Certero"/>
    <s v="Baja"/>
    <s v="Bajo"/>
    <n v="5"/>
    <n v="1"/>
    <n v="5"/>
    <s v="Tolerable"/>
    <s v="No"/>
    <m/>
    <m/>
    <m/>
    <m/>
    <m/>
    <m/>
    <m/>
  </r>
  <r>
    <m/>
    <x v="1"/>
    <x v="2"/>
    <m/>
    <m/>
    <m/>
    <m/>
    <x v="1"/>
    <m/>
    <x v="8"/>
    <x v="16"/>
    <x v="0"/>
    <s v="Paisajístico"/>
    <s v="Probable"/>
    <s v="Moderada"/>
    <s v="Bajo"/>
    <n v="3"/>
    <n v="3"/>
    <n v="9"/>
    <s v="Tolerable"/>
    <s v="No"/>
    <m/>
    <m/>
    <m/>
    <m/>
    <m/>
    <m/>
    <m/>
  </r>
  <r>
    <m/>
    <x v="1"/>
    <x v="3"/>
    <m/>
    <m/>
    <m/>
    <m/>
    <x v="1"/>
    <m/>
    <x v="3"/>
    <x v="4"/>
    <x v="0"/>
    <s v="Energético"/>
    <s v="Certero"/>
    <s v="Alta"/>
    <s v="Alto"/>
    <n v="5"/>
    <n v="5"/>
    <n v="25"/>
    <s v="No tolerable"/>
    <s v="Si"/>
    <m/>
    <m/>
    <m/>
    <m/>
    <m/>
    <m/>
    <m/>
  </r>
  <r>
    <s v="Estratégico_x000a_Misional"/>
    <x v="4"/>
    <x v="4"/>
    <s v="Relacionamiento con el usuario externo_x000a_Atención y respuesta de PQRS_x000a_Notificaciones_x000a_Encuestas de satisfacción"/>
    <s v="Actos Administrativos notificados_x000a_Registro en ANNA Minería_x000a_Recurso de reposición / comunicación de entrada _x000a_Constancia de ejecutoria_x000a_Comunicaciones de salida internas y externas_x000a_Estudio de percepción en la satisfacción de usuarios mineros"/>
    <s v="PAR"/>
    <s v="Sede Central - Bogotá"/>
    <x v="0"/>
    <s v="Emergencia sanitaria por pandemia COVID-19"/>
    <x v="0"/>
    <x v="0"/>
    <x v="0"/>
    <s v="Geológico - suelo"/>
    <s v="Certero"/>
    <s v="Alta"/>
    <s v="Alto"/>
    <n v="5"/>
    <n v="5"/>
    <n v="25"/>
    <s v="No tolerable"/>
    <s v="Si"/>
    <m/>
    <m/>
    <m/>
    <m/>
    <m/>
    <m/>
    <m/>
  </r>
  <r>
    <m/>
    <x v="1"/>
    <x v="4"/>
    <m/>
    <m/>
    <m/>
    <m/>
    <x v="1"/>
    <m/>
    <x v="0"/>
    <x v="3"/>
    <x v="1"/>
    <s v="Sociocultural - social"/>
    <s v="Certero"/>
    <s v="Baja"/>
    <s v="Bajo"/>
    <n v="5"/>
    <n v="1"/>
    <n v="5"/>
    <s v="Tolerable"/>
    <s v="No"/>
    <m/>
    <m/>
    <m/>
    <m/>
    <m/>
    <m/>
    <m/>
  </r>
  <r>
    <m/>
    <x v="1"/>
    <x v="4"/>
    <m/>
    <m/>
    <m/>
    <m/>
    <x v="1"/>
    <m/>
    <x v="1"/>
    <x v="1"/>
    <x v="0"/>
    <s v="Biológico - biodiversidad"/>
    <s v="Probable"/>
    <s v="Baja"/>
    <s v="Bajo"/>
    <n v="3"/>
    <n v="1"/>
    <n v="3"/>
    <s v="Tolerable"/>
    <s v="No"/>
    <m/>
    <m/>
    <m/>
    <m/>
    <m/>
    <m/>
    <m/>
  </r>
  <r>
    <m/>
    <x v="1"/>
    <x v="4"/>
    <m/>
    <m/>
    <m/>
    <m/>
    <x v="1"/>
    <m/>
    <x v="2"/>
    <x v="2"/>
    <x v="1"/>
    <s v="Sociocultural - social"/>
    <s v="Certero"/>
    <s v="Baja"/>
    <s v="Bajo"/>
    <n v="5"/>
    <n v="1"/>
    <n v="5"/>
    <s v="Tolerable"/>
    <s v="No"/>
    <m/>
    <m/>
    <m/>
    <m/>
    <m/>
    <m/>
    <m/>
  </r>
  <r>
    <m/>
    <x v="1"/>
    <x v="4"/>
    <m/>
    <m/>
    <m/>
    <m/>
    <x v="1"/>
    <m/>
    <x v="3"/>
    <x v="4"/>
    <x v="0"/>
    <s v="Energético"/>
    <s v="Certero"/>
    <s v="Alta"/>
    <s v="Alto"/>
    <n v="5"/>
    <n v="5"/>
    <n v="25"/>
    <s v="No tolerable"/>
    <s v="Si"/>
    <m/>
    <m/>
    <m/>
    <m/>
    <m/>
    <m/>
    <m/>
  </r>
  <r>
    <s v="Estratégicos_x000a_Misionales_x000a_Apoyo_x000a_Evaluación"/>
    <x v="5"/>
    <x v="5"/>
    <s v="Visitas de fiscalización_x000a_Atención de emergencias Mineras*_x000a_Implementación y seguimiento al SIG_x000a_Inventarios_x000a_Visitas de seguimiento a los archivos de Gestión _x000a_Auditorias Internas de Gestión y SIG_x000a_Inspección de infracturura en las sedes_x000a_Relacionamiento con el usuario"/>
    <s v="Asistencias y conceptos técnicos, informes de auditoría,  "/>
    <s v="PAR"/>
    <s v="Sede Central - Bogotá"/>
    <x v="0"/>
    <s v="Emergencia sanitaria por pandemia COVID-19"/>
    <x v="7"/>
    <x v="17"/>
    <x v="0"/>
    <s v="Atmosférico - aire"/>
    <s v="Probable"/>
    <s v="Alta"/>
    <s v="Moderado"/>
    <n v="3"/>
    <n v="5"/>
    <n v="15"/>
    <s v="Potencialmente no tolerable"/>
    <s v="No"/>
    <m/>
    <m/>
    <m/>
    <m/>
    <m/>
    <m/>
    <m/>
  </r>
  <r>
    <m/>
    <x v="1"/>
    <x v="5"/>
    <m/>
    <m/>
    <m/>
    <m/>
    <x v="1"/>
    <m/>
    <x v="7"/>
    <x v="14"/>
    <x v="0"/>
    <s v="Atmosférico - aire"/>
    <s v="Probable"/>
    <s v="Alta"/>
    <s v="Moderado"/>
    <n v="3"/>
    <n v="5"/>
    <n v="15"/>
    <s v="Potencialmente no tolerable"/>
    <s v="No"/>
    <m/>
    <m/>
    <m/>
    <m/>
    <m/>
    <m/>
    <m/>
  </r>
  <r>
    <m/>
    <x v="1"/>
    <x v="5"/>
    <m/>
    <m/>
    <m/>
    <m/>
    <x v="1"/>
    <m/>
    <x v="7"/>
    <x v="13"/>
    <x v="0"/>
    <s v="Atmosférico - aire"/>
    <s v="Probable"/>
    <s v="Moderada"/>
    <s v="Bajo"/>
    <n v="3"/>
    <n v="3"/>
    <n v="9"/>
    <s v="Tolerable"/>
    <s v="No"/>
    <m/>
    <m/>
    <m/>
    <m/>
    <m/>
    <m/>
    <m/>
  </r>
  <r>
    <m/>
    <x v="1"/>
    <x v="5"/>
    <m/>
    <m/>
    <m/>
    <m/>
    <x v="1"/>
    <m/>
    <x v="6"/>
    <x v="8"/>
    <x v="0"/>
    <s v="Geológico - suelo"/>
    <s v="Probable"/>
    <s v="Baja"/>
    <s v="Bajo"/>
    <n v="3"/>
    <n v="1"/>
    <n v="3"/>
    <s v="Tolerable"/>
    <s v="No"/>
    <m/>
    <m/>
    <m/>
    <m/>
    <m/>
    <m/>
    <m/>
  </r>
  <r>
    <m/>
    <x v="1"/>
    <x v="5"/>
    <m/>
    <m/>
    <m/>
    <m/>
    <x v="1"/>
    <m/>
    <x v="0"/>
    <x v="10"/>
    <x v="0"/>
    <s v="Geológico - suelo"/>
    <s v="Probable"/>
    <s v="Alta"/>
    <s v="Moderado"/>
    <n v="3"/>
    <n v="5"/>
    <n v="15"/>
    <s v="Potencialmente no tolerable"/>
    <s v="No"/>
    <m/>
    <m/>
    <m/>
    <m/>
    <m/>
    <m/>
    <m/>
  </r>
  <r>
    <m/>
    <x v="1"/>
    <x v="5"/>
    <m/>
    <m/>
    <m/>
    <m/>
    <x v="1"/>
    <m/>
    <x v="2"/>
    <x v="2"/>
    <x v="1"/>
    <s v="Sociocultural - social"/>
    <s v="Certero"/>
    <s v="Baja"/>
    <s v="Bajo"/>
    <n v="5"/>
    <n v="1"/>
    <n v="5"/>
    <s v="Tolerable"/>
    <s v="No"/>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4C636B-E99D-45BE-A042-E7E057FDDD1F}"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items count="7">
        <item x="1"/>
        <item x="0"/>
        <item x="2"/>
        <item x="3"/>
        <item x="4"/>
        <item x="5"/>
        <item t="default"/>
      </items>
    </pivotField>
    <pivotField axis="axisPage" compact="0" outline="0" showAll="0">
      <items count="7">
        <item x="2"/>
        <item x="0"/>
        <item x="1"/>
        <item x="3"/>
        <item x="4"/>
        <item x="5"/>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1">
        <item sd="0" x="5"/>
        <item sd="0" m="1" x="9"/>
        <item sd="0" x="0"/>
        <item sd="0" x="1"/>
        <item sd="0" x="2"/>
        <item sd="0" x="3"/>
        <item sd="0" x="4"/>
        <item sd="0" x="6"/>
        <item sd="0" x="7"/>
        <item sd="0" x="8"/>
        <item t="default"/>
      </items>
    </pivotField>
    <pivotField axis="axisRow" compact="0" outline="0" showAll="0">
      <items count="20">
        <item x="7"/>
        <item m="1" x="18"/>
        <item x="0"/>
        <item x="1"/>
        <item x="2"/>
        <item x="3"/>
        <item x="4"/>
        <item x="5"/>
        <item x="6"/>
        <item x="8"/>
        <item x="9"/>
        <item x="10"/>
        <item x="11"/>
        <item x="12"/>
        <item x="13"/>
        <item x="14"/>
        <item x="15"/>
        <item x="16"/>
        <item x="17"/>
        <item t="default"/>
      </items>
    </pivotField>
    <pivotField axis="axisPage" compact="0" outline="0"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10" baseItem="2" numFmtId="1"/>
  </dataFields>
  <formats count="67">
    <format dxfId="66">
      <pivotArea dataOnly="0" labelOnly="1" outline="0" axis="axisValues" fieldPosition="0"/>
    </format>
    <format dxfId="65">
      <pivotArea field="9" type="button" dataOnly="0" labelOnly="1" outline="0" axis="axisRow" fieldPosition="0"/>
    </format>
    <format dxfId="64">
      <pivotArea field="10" type="button" dataOnly="0" labelOnly="1" outline="0" axis="axisRow" fieldPosition="1"/>
    </format>
    <format dxfId="63">
      <pivotArea dataOnly="0" labelOnly="1" outline="0" axis="axisValues" fieldPosition="0"/>
    </format>
    <format dxfId="62">
      <pivotArea field="9" type="button" dataOnly="0" labelOnly="1" outline="0" axis="axisRow" fieldPosition="0"/>
    </format>
    <format dxfId="61">
      <pivotArea field="10" type="button" dataOnly="0" labelOnly="1" outline="0" axis="axisRow" fieldPosition="1"/>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9" type="button" dataOnly="0" labelOnly="1" outline="0" axis="axisRow" fieldPosition="0"/>
    </format>
    <format dxfId="56">
      <pivotArea field="10" type="button" dataOnly="0" labelOnly="1" outline="0" axis="axisRow" fieldPosition="1"/>
    </format>
    <format dxfId="55">
      <pivotArea dataOnly="0" labelOnly="1" outline="0" fieldPosition="0">
        <references count="1">
          <reference field="9" count="0"/>
        </references>
      </pivotArea>
    </format>
    <format dxfId="54">
      <pivotArea dataOnly="0" labelOnly="1" outline="0" fieldPosition="0">
        <references count="1">
          <reference field="9" count="1" defaultSubtotal="1">
            <x v="1"/>
          </reference>
        </references>
      </pivotArea>
    </format>
    <format dxfId="53">
      <pivotArea dataOnly="0" labelOnly="1" grandRow="1" outline="0" fieldPosition="0"/>
    </format>
    <format dxfId="52">
      <pivotArea dataOnly="0" labelOnly="1" outline="0" fieldPosition="0">
        <references count="2">
          <reference field="9" count="1" selected="0">
            <x v="1"/>
          </reference>
          <reference field="10" count="1">
            <x v="1"/>
          </reference>
        </references>
      </pivotArea>
    </format>
    <format dxfId="51">
      <pivotArea dataOnly="0" labelOnly="1" outline="0" axis="axisValues" fieldPosition="0"/>
    </format>
    <format dxfId="50">
      <pivotArea type="all" dataOnly="0" outline="0" fieldPosition="0"/>
    </format>
    <format dxfId="49">
      <pivotArea outline="0" collapsedLevelsAreSubtotals="1" fieldPosition="0"/>
    </format>
    <format dxfId="48">
      <pivotArea field="9" type="button" dataOnly="0" labelOnly="1" outline="0" axis="axisRow" fieldPosition="0"/>
    </format>
    <format dxfId="47">
      <pivotArea field="10" type="button" dataOnly="0" labelOnly="1" outline="0" axis="axisRow" fieldPosition="1"/>
    </format>
    <format dxfId="46">
      <pivotArea dataOnly="0" labelOnly="1" outline="0" fieldPosition="0">
        <references count="1">
          <reference field="9" count="0"/>
        </references>
      </pivotArea>
    </format>
    <format dxfId="45">
      <pivotArea dataOnly="0" labelOnly="1" outline="0" fieldPosition="0">
        <references count="1">
          <reference field="9" count="1" defaultSubtotal="1">
            <x v="1"/>
          </reference>
        </references>
      </pivotArea>
    </format>
    <format dxfId="44">
      <pivotArea dataOnly="0" labelOnly="1" grandRow="1" outline="0" fieldPosition="0"/>
    </format>
    <format dxfId="43">
      <pivotArea dataOnly="0" labelOnly="1" outline="0" fieldPosition="0">
        <references count="2">
          <reference field="9" count="1" selected="0">
            <x v="1"/>
          </reference>
          <reference field="10" count="1">
            <x v="1"/>
          </reference>
        </references>
      </pivotArea>
    </format>
    <format dxfId="42">
      <pivotArea dataOnly="0" labelOnly="1" outline="0" axis="axisValues" fieldPosition="0"/>
    </format>
    <format dxfId="41">
      <pivotArea outline="0" fieldPosition="0">
        <references count="1">
          <reference field="9" count="0" selected="0"/>
        </references>
      </pivotArea>
    </format>
    <format dxfId="40">
      <pivotArea field="9" type="button" dataOnly="0" labelOnly="1" outline="0" axis="axisRow" fieldPosition="0"/>
    </format>
    <format dxfId="39">
      <pivotArea field="10" type="button" dataOnly="0" labelOnly="1" outline="0" axis="axisRow" fieldPosition="1"/>
    </format>
    <format dxfId="38">
      <pivotArea dataOnly="0" labelOnly="1" outline="0" fieldPosition="0">
        <references count="1">
          <reference field="9" count="0"/>
        </references>
      </pivotArea>
    </format>
    <format dxfId="37">
      <pivotArea dataOnly="0" labelOnly="1" outline="0" axis="axisValues" fieldPosition="0"/>
    </format>
    <format dxfId="36">
      <pivotArea type="all" dataOnly="0" outline="0" fieldPosition="0"/>
    </format>
    <format dxfId="35">
      <pivotArea outline="0" collapsedLevelsAreSubtotals="1" fieldPosition="0"/>
    </format>
    <format dxfId="34">
      <pivotArea field="9" type="button" dataOnly="0" labelOnly="1" outline="0" axis="axisRow" fieldPosition="0"/>
    </format>
    <format dxfId="33">
      <pivotArea field="10" type="button" dataOnly="0" labelOnly="1" outline="0" axis="axisRow" fieldPosition="1"/>
    </format>
    <format dxfId="32">
      <pivotArea dataOnly="0" labelOnly="1" outline="0" fieldPosition="0">
        <references count="1">
          <reference field="9" count="0"/>
        </references>
      </pivotArea>
    </format>
    <format dxfId="31">
      <pivotArea dataOnly="0" labelOnly="1" outline="0" fieldPosition="0">
        <references count="1">
          <reference field="9" count="0" defaultSubtotal="1"/>
        </references>
      </pivotArea>
    </format>
    <format dxfId="30">
      <pivotArea dataOnly="0" labelOnly="1" grandRow="1" outline="0" fieldPosition="0"/>
    </format>
    <format dxfId="29">
      <pivotArea dataOnly="0" labelOnly="1" outline="0" fieldPosition="0">
        <references count="2">
          <reference field="9" count="1" selected="0">
            <x v="0"/>
          </reference>
          <reference field="10" count="2">
            <x v="0"/>
            <x v="8"/>
          </reference>
        </references>
      </pivotArea>
    </format>
    <format dxfId="28">
      <pivotArea dataOnly="0" labelOnly="1" outline="0" fieldPosition="0">
        <references count="2">
          <reference field="9" count="1" selected="0">
            <x v="2"/>
          </reference>
          <reference field="10" count="5">
            <x v="2"/>
            <x v="5"/>
            <x v="10"/>
            <x v="11"/>
            <x v="12"/>
          </reference>
        </references>
      </pivotArea>
    </format>
    <format dxfId="27">
      <pivotArea dataOnly="0" labelOnly="1" outline="0" fieldPosition="0">
        <references count="2">
          <reference field="9" count="1" selected="0">
            <x v="3"/>
          </reference>
          <reference field="10" count="1">
            <x v="3"/>
          </reference>
        </references>
      </pivotArea>
    </format>
    <format dxfId="26">
      <pivotArea dataOnly="0" labelOnly="1" outline="0" fieldPosition="0">
        <references count="2">
          <reference field="9" count="1" selected="0">
            <x v="4"/>
          </reference>
          <reference field="10" count="1">
            <x v="4"/>
          </reference>
        </references>
      </pivotArea>
    </format>
    <format dxfId="25">
      <pivotArea dataOnly="0" labelOnly="1" outline="0" fieldPosition="0">
        <references count="2">
          <reference field="9" count="1" selected="0">
            <x v="5"/>
          </reference>
          <reference field="10" count="1">
            <x v="6"/>
          </reference>
        </references>
      </pivotArea>
    </format>
    <format dxfId="24">
      <pivotArea dataOnly="0" labelOnly="1" outline="0" fieldPosition="0">
        <references count="2">
          <reference field="9" count="1" selected="0">
            <x v="6"/>
          </reference>
          <reference field="10" count="1">
            <x v="7"/>
          </reference>
        </references>
      </pivotArea>
    </format>
    <format dxfId="23">
      <pivotArea dataOnly="0" labelOnly="1" outline="0" fieldPosition="0">
        <references count="2">
          <reference field="9" count="1" selected="0">
            <x v="7"/>
          </reference>
          <reference field="10" count="1">
            <x v="9"/>
          </reference>
        </references>
      </pivotArea>
    </format>
    <format dxfId="22">
      <pivotArea dataOnly="0" labelOnly="1" outline="0" fieldPosition="0">
        <references count="2">
          <reference field="9" count="1" selected="0">
            <x v="8"/>
          </reference>
          <reference field="10" count="5">
            <x v="13"/>
            <x v="14"/>
            <x v="15"/>
            <x v="16"/>
            <x v="18"/>
          </reference>
        </references>
      </pivotArea>
    </format>
    <format dxfId="21">
      <pivotArea dataOnly="0" labelOnly="1" outline="0" fieldPosition="0">
        <references count="2">
          <reference field="9" count="1" selected="0">
            <x v="9"/>
          </reference>
          <reference field="10" count="1">
            <x v="17"/>
          </reference>
        </references>
      </pivotArea>
    </format>
    <format dxfId="20">
      <pivotArea dataOnly="0" labelOnly="1" outline="0" axis="axisValues" fieldPosition="0"/>
    </format>
    <format dxfId="19">
      <pivotArea outline="0" collapsedLevelsAreSubtotals="1" fieldPosition="0"/>
    </format>
    <format dxfId="18">
      <pivotArea outline="0" collapsedLevelsAreSubtotals="1" fieldPosition="0"/>
    </format>
    <format dxfId="17">
      <pivotArea type="all" dataOnly="0" outline="0" fieldPosition="0"/>
    </format>
    <format dxfId="16">
      <pivotArea outline="0" collapsedLevelsAreSubtotals="1" fieldPosition="0"/>
    </format>
    <format dxfId="15">
      <pivotArea field="9" type="button" dataOnly="0" labelOnly="1" outline="0" axis="axisRow" fieldPosition="0"/>
    </format>
    <format dxfId="14">
      <pivotArea field="10" type="button" dataOnly="0" labelOnly="1" outline="0" axis="axisRow" fieldPosition="1"/>
    </format>
    <format dxfId="13">
      <pivotArea dataOnly="0" labelOnly="1" outline="0" fieldPosition="0">
        <references count="1">
          <reference field="9" count="0"/>
        </references>
      </pivotArea>
    </format>
    <format dxfId="12">
      <pivotArea dataOnly="0" labelOnly="1" outline="0" fieldPosition="0">
        <references count="1">
          <reference field="9" count="0" defaultSubtotal="1"/>
        </references>
      </pivotArea>
    </format>
    <format dxfId="11">
      <pivotArea dataOnly="0" labelOnly="1" grandRow="1" outline="0" fieldPosition="0"/>
    </format>
    <format dxfId="10">
      <pivotArea dataOnly="0" labelOnly="1" outline="0" fieldPosition="0">
        <references count="2">
          <reference field="9" count="1" selected="0">
            <x v="0"/>
          </reference>
          <reference field="10" count="2">
            <x v="0"/>
            <x v="8"/>
          </reference>
        </references>
      </pivotArea>
    </format>
    <format dxfId="9">
      <pivotArea dataOnly="0" labelOnly="1" outline="0" fieldPosition="0">
        <references count="2">
          <reference field="9" count="1" selected="0">
            <x v="2"/>
          </reference>
          <reference field="10" count="5">
            <x v="2"/>
            <x v="5"/>
            <x v="10"/>
            <x v="11"/>
            <x v="12"/>
          </reference>
        </references>
      </pivotArea>
    </format>
    <format dxfId="8">
      <pivotArea dataOnly="0" labelOnly="1" outline="0" fieldPosition="0">
        <references count="2">
          <reference field="9" count="1" selected="0">
            <x v="3"/>
          </reference>
          <reference field="10" count="1">
            <x v="3"/>
          </reference>
        </references>
      </pivotArea>
    </format>
    <format dxfId="7">
      <pivotArea dataOnly="0" labelOnly="1" outline="0" fieldPosition="0">
        <references count="2">
          <reference field="9" count="1" selected="0">
            <x v="4"/>
          </reference>
          <reference field="10" count="1">
            <x v="4"/>
          </reference>
        </references>
      </pivotArea>
    </format>
    <format dxfId="6">
      <pivotArea dataOnly="0" labelOnly="1" outline="0" fieldPosition="0">
        <references count="2">
          <reference field="9" count="1" selected="0">
            <x v="5"/>
          </reference>
          <reference field="10" count="1">
            <x v="6"/>
          </reference>
        </references>
      </pivotArea>
    </format>
    <format dxfId="5">
      <pivotArea dataOnly="0" labelOnly="1" outline="0" fieldPosition="0">
        <references count="2">
          <reference field="9" count="1" selected="0">
            <x v="6"/>
          </reference>
          <reference field="10" count="1">
            <x v="7"/>
          </reference>
        </references>
      </pivotArea>
    </format>
    <format dxfId="4">
      <pivotArea dataOnly="0" labelOnly="1" outline="0" fieldPosition="0">
        <references count="2">
          <reference field="9" count="1" selected="0">
            <x v="7"/>
          </reference>
          <reference field="10" count="1">
            <x v="9"/>
          </reference>
        </references>
      </pivotArea>
    </format>
    <format dxfId="3">
      <pivotArea dataOnly="0" labelOnly="1" outline="0" fieldPosition="0">
        <references count="2">
          <reference field="9" count="1" selected="0">
            <x v="8"/>
          </reference>
          <reference field="10" count="5">
            <x v="13"/>
            <x v="14"/>
            <x v="15"/>
            <x v="16"/>
            <x v="18"/>
          </reference>
        </references>
      </pivotArea>
    </format>
    <format dxfId="2">
      <pivotArea dataOnly="0" labelOnly="1" outline="0" fieldPosition="0">
        <references count="2">
          <reference field="9" count="1" selected="0">
            <x v="9"/>
          </reference>
          <reference field="10" count="1">
            <x v="17"/>
          </reference>
        </references>
      </pivotArea>
    </format>
    <format dxfId="1">
      <pivotArea dataOnly="0" labelOnly="1" outline="0" axis="axisValues" fieldPosition="0"/>
    </format>
    <format dxfId="0">
      <pivotArea outline="0" fieldPosition="0">
        <references count="1">
          <reference field="9" count="0" selected="0"/>
        </references>
      </pivotArea>
    </format>
  </formats>
  <conditionalFormats count="3">
    <conditionalFormat priority="3">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137" dataDxfId="136">
  <autoFilter ref="A1:A6" xr:uid="{00000000-0009-0000-0100-000008000000}"/>
  <tableColumns count="1">
    <tableColumn id="1" xr3:uid="{00000000-0010-0000-0000-000001000000}" name="ESSM" dataDxfId="13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110" dataDxfId="109">
  <autoFilter ref="L1:L2" xr:uid="{00000000-0009-0000-0100-000012000000}"/>
  <tableColumns count="1">
    <tableColumn id="1" xr3:uid="{00000000-0010-0000-0900-000001000000}" name="Generación_de_empleo" dataDxfId="10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107" dataDxfId="106">
  <autoFilter ref="N1:N2" xr:uid="{00000000-0009-0000-0100-000014000000}"/>
  <tableColumns count="1">
    <tableColumn id="1" xr3:uid="{00000000-0010-0000-0B00-000001000000}" name="Consumo_de_energía_eléctrica" dataDxfId="10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104" dataDxfId="103">
  <autoFilter ref="O1:O3" xr:uid="{00000000-0009-0000-0100-000015000000}"/>
  <tableColumns count="1">
    <tableColumn id="1" xr3:uid="{00000000-0010-0000-0C00-000001000000}" name="Tipo de impacto" dataDxfId="10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101" dataDxfId="100">
  <autoFilter ref="P1:P9" xr:uid="{00000000-0009-0000-0100-000016000000}"/>
  <tableColumns count="1">
    <tableColumn id="1" xr3:uid="{00000000-0010-0000-0D00-000001000000}" name="Componente Ambiental" dataDxfId="9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98" dataDxfId="97">
  <autoFilter ref="Q1:Q4" xr:uid="{00000000-0009-0000-0100-000017000000}"/>
  <tableColumns count="1">
    <tableColumn id="1" xr3:uid="{00000000-0010-0000-0E00-000001000000}" name="Probabilidad" dataDxfId="9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95" dataDxfId="94">
  <autoFilter ref="R1:R4" xr:uid="{00000000-0009-0000-0100-000018000000}"/>
  <tableColumns count="1">
    <tableColumn id="1" xr3:uid="{00000000-0010-0000-0F00-000001000000}" name="Valor probabilidad" dataDxfId="9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92" dataDxfId="91">
  <autoFilter ref="S1:S4" xr:uid="{00000000-0009-0000-0100-000019000000}"/>
  <tableColumns count="1">
    <tableColumn id="1" xr3:uid="{00000000-0010-0000-1000-000001000000}" name="Consecuencia" dataDxfId="9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89" dataDxfId="88">
  <autoFilter ref="T1:T4" xr:uid="{00000000-0009-0000-0100-00001A000000}"/>
  <tableColumns count="1">
    <tableColumn id="1" xr3:uid="{00000000-0010-0000-1100-000001000000}" name="Valor consecuencia" dataDxfId="8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86" dataDxfId="85">
  <autoFilter ref="U1:U4" xr:uid="{00000000-0009-0000-0100-00001C000000}"/>
  <tableColumns count="1">
    <tableColumn id="1" xr3:uid="{00000000-0010-0000-1200-000001000000}" name="Significancia" dataDxfId="8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83" dataDxfId="82">
  <autoFilter ref="E1:E6" xr:uid="{00000000-0009-0000-0100-00001D000000}"/>
  <tableColumns count="1">
    <tableColumn id="1" xr3:uid="{00000000-0010-0000-1300-000001000000}" name="Generación_de_Emisiones" dataDxfId="8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134" dataDxfId="133">
  <autoFilter ref="B1:B5" xr:uid="{00000000-0009-0000-0100-000009000000}"/>
  <tableColumns count="1">
    <tableColumn id="1" xr3:uid="{00000000-0010-0000-0100-000001000000}" name="PASSM" dataDxfId="13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DB168F-1078-44E8-AB90-88202B9BBEE5}" name="Uso_de_publicidad" displayName="Uso_de_publicidad" ref="M1:M2" totalsRowShown="0" headerRowDxfId="80" dataDxfId="79" tableBorderDxfId="78">
  <autoFilter ref="M1:M2" xr:uid="{56DB168F-1078-44E8-AB90-88202B9BBEE5}"/>
  <tableColumns count="1">
    <tableColumn id="1" xr3:uid="{CFEB385A-DCDE-4378-A1E1-BB3BC445A69C}" name="Uso_de_publicidad" dataDxfId="7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131" dataDxfId="130">
  <autoFilter ref="C1:C13" xr:uid="{00000000-0009-0000-0100-00000A000000}"/>
  <tableColumns count="1">
    <tableColumn id="1" xr3:uid="{00000000-0010-0000-0200-000001000000}" name="PAR" dataDxfId="1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128" dataDxfId="127">
  <autoFilter ref="F1:F3" xr:uid="{00000000-0009-0000-0100-00000C000000}"/>
  <tableColumns count="1">
    <tableColumn id="1" xr3:uid="{00000000-0010-0000-0300-000001000000}" name="Generación_de_vertimientos" dataDxfId="12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125" dataDxfId="124">
  <autoFilter ref="G1:G3" xr:uid="{00000000-0009-0000-0100-00000D000000}"/>
  <tableColumns count="1">
    <tableColumn id="1" xr3:uid="{00000000-0010-0000-0400-000001000000}" name="Consumo_del_recurso_hídrico" dataDxfId="12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122" dataDxfId="121">
  <autoFilter ref="H1:H2" xr:uid="{00000000-0009-0000-0100-00000E000000}"/>
  <tableColumns count="1">
    <tableColumn id="1" xr3:uid="{00000000-0010-0000-0500-000001000000}" name="Ocupación_del_suelo" dataDxfId="12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119" dataDxfId="118">
  <autoFilter ref="I1:I2" xr:uid="{00000000-0009-0000-0100-00000F000000}"/>
  <tableColumns count="1">
    <tableColumn id="1" xr3:uid="{00000000-0010-0000-0600-000001000000}" name="Generación_de_derrames" dataDxfId="11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116" dataDxfId="115">
  <autoFilter ref="J1:J7" xr:uid="{00000000-0009-0000-0100-000010000000}"/>
  <tableColumns count="1">
    <tableColumn id="1" xr3:uid="{00000000-0010-0000-0700-000001000000}" name="Generación_de_residuos" dataDxfId="11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113" dataDxfId="112">
  <autoFilter ref="K1:K2" xr:uid="{00000000-0009-0000-0100-000011000000}"/>
  <tableColumns count="1">
    <tableColumn id="1" xr3:uid="{00000000-0010-0000-0800-000001000000}" name="Consumo_de_materias_primas_e_insumos" dataDxfId="11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K1" workbookViewId="0">
      <selection activeCell="M2" sqref="M2"/>
    </sheetView>
  </sheetViews>
  <sheetFormatPr baseColWidth="10" defaultColWidth="11.5703125" defaultRowHeight="15" x14ac:dyDescent="0.25"/>
  <cols>
    <col min="1" max="1" width="12.5703125" style="2" bestFit="1" customWidth="1"/>
    <col min="2" max="2" width="18.28515625" style="2" bestFit="1" customWidth="1"/>
    <col min="3" max="3" width="18.7109375" style="2" bestFit="1" customWidth="1"/>
    <col min="4" max="5" width="25.7109375" style="2" customWidth="1"/>
    <col min="6" max="6" width="27.5703125" style="2" customWidth="1"/>
    <col min="7" max="7" width="27.85546875" style="2" customWidth="1"/>
    <col min="8" max="8" width="20.85546875" style="2" customWidth="1"/>
    <col min="9" max="9" width="24.42578125" style="2" customWidth="1"/>
    <col min="10" max="10" width="23.5703125" style="2" customWidth="1"/>
    <col min="11" max="11" width="38.85546875" style="2" customWidth="1"/>
    <col min="12" max="12" width="22.85546875" style="2" customWidth="1"/>
    <col min="13" max="13" width="51" style="2" customWidth="1"/>
    <col min="14" max="14" width="29.28515625" style="2" customWidth="1"/>
    <col min="15" max="15" width="17.5703125" style="1" customWidth="1"/>
    <col min="16" max="16" width="23.5703125" style="2" customWidth="1"/>
    <col min="17" max="17" width="13.5703125" style="2" customWidth="1"/>
    <col min="18" max="18" width="19" style="2" customWidth="1"/>
    <col min="19" max="19" width="14.42578125" style="2" customWidth="1"/>
    <col min="20" max="20" width="20.7109375" style="2" customWidth="1"/>
    <col min="21" max="21" width="16" style="2" customWidth="1"/>
    <col min="22" max="16384" width="11.5703125" style="2"/>
  </cols>
  <sheetData>
    <row r="1" spans="1:21" s="3" customFormat="1" ht="30" x14ac:dyDescent="0.25">
      <c r="A1" s="3" t="s">
        <v>0</v>
      </c>
      <c r="B1" s="3" t="s">
        <v>1</v>
      </c>
      <c r="C1" s="3" t="s">
        <v>2</v>
      </c>
      <c r="D1" s="4" t="s">
        <v>3</v>
      </c>
      <c r="E1" s="8" t="s">
        <v>4</v>
      </c>
      <c r="F1" s="3" t="s">
        <v>5</v>
      </c>
      <c r="G1" s="3" t="s">
        <v>6</v>
      </c>
      <c r="H1" s="3" t="s">
        <v>7</v>
      </c>
      <c r="I1" s="3" t="s">
        <v>8</v>
      </c>
      <c r="J1" s="3" t="s">
        <v>9</v>
      </c>
      <c r="K1" s="3" t="s">
        <v>10</v>
      </c>
      <c r="L1" s="3" t="s">
        <v>11</v>
      </c>
      <c r="M1" s="8" t="s">
        <v>12</v>
      </c>
      <c r="N1" s="3" t="s">
        <v>13</v>
      </c>
      <c r="O1" s="3" t="s">
        <v>14</v>
      </c>
      <c r="P1" s="3" t="s">
        <v>15</v>
      </c>
      <c r="Q1" s="3" t="s">
        <v>16</v>
      </c>
      <c r="R1" s="3" t="s">
        <v>17</v>
      </c>
      <c r="S1" s="3" t="s">
        <v>18</v>
      </c>
      <c r="T1" s="3" t="s">
        <v>19</v>
      </c>
      <c r="U1" s="3" t="s">
        <v>20</v>
      </c>
    </row>
    <row r="2" spans="1:21" ht="45" x14ac:dyDescent="0.25">
      <c r="A2" s="2" t="s">
        <v>21</v>
      </c>
      <c r="B2" s="2" t="s">
        <v>22</v>
      </c>
      <c r="C2" s="2" t="s">
        <v>23</v>
      </c>
      <c r="D2" s="5" t="s">
        <v>24</v>
      </c>
      <c r="E2" s="9" t="s">
        <v>25</v>
      </c>
      <c r="F2" s="2" t="s">
        <v>26</v>
      </c>
      <c r="G2" s="2" t="s">
        <v>27</v>
      </c>
      <c r="H2" s="2" t="s">
        <v>28</v>
      </c>
      <c r="I2" s="2" t="s">
        <v>29</v>
      </c>
      <c r="J2" s="2" t="s">
        <v>30</v>
      </c>
      <c r="K2" s="2" t="s">
        <v>31</v>
      </c>
      <c r="L2" s="2" t="s">
        <v>32</v>
      </c>
      <c r="M2" s="69" t="s">
        <v>33</v>
      </c>
      <c r="N2" s="2" t="s">
        <v>34</v>
      </c>
      <c r="O2" s="2" t="s">
        <v>35</v>
      </c>
      <c r="P2" s="2" t="s">
        <v>36</v>
      </c>
      <c r="Q2" s="2" t="s">
        <v>37</v>
      </c>
      <c r="R2" s="3">
        <v>1</v>
      </c>
      <c r="S2" s="2" t="s">
        <v>38</v>
      </c>
      <c r="T2" s="3">
        <v>1</v>
      </c>
      <c r="U2" s="2" t="s">
        <v>39</v>
      </c>
    </row>
    <row r="3" spans="1:21" ht="45" x14ac:dyDescent="0.2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x14ac:dyDescent="0.25">
      <c r="A4" s="2" t="s">
        <v>53</v>
      </c>
      <c r="B4" s="2" t="s">
        <v>54</v>
      </c>
      <c r="C4" s="2" t="s">
        <v>55</v>
      </c>
      <c r="D4" s="5" t="s">
        <v>56</v>
      </c>
      <c r="E4" s="9" t="s">
        <v>57</v>
      </c>
      <c r="J4" s="2" t="s">
        <v>58</v>
      </c>
      <c r="O4" s="2"/>
      <c r="P4" s="2" t="s">
        <v>59</v>
      </c>
      <c r="Q4" s="2" t="s">
        <v>60</v>
      </c>
      <c r="R4" s="3">
        <v>5</v>
      </c>
      <c r="S4" s="2" t="s">
        <v>61</v>
      </c>
      <c r="T4" s="3">
        <v>5</v>
      </c>
      <c r="U4" s="2" t="s">
        <v>62</v>
      </c>
    </row>
    <row r="5" spans="1:21" ht="45" x14ac:dyDescent="0.25">
      <c r="A5" s="2" t="s">
        <v>63</v>
      </c>
      <c r="B5" s="2" t="s">
        <v>64</v>
      </c>
      <c r="C5" s="2" t="s">
        <v>65</v>
      </c>
      <c r="D5" s="6"/>
      <c r="E5" s="10" t="s">
        <v>66</v>
      </c>
      <c r="J5" s="2" t="s">
        <v>67</v>
      </c>
      <c r="O5" s="2"/>
      <c r="P5" s="2" t="s">
        <v>68</v>
      </c>
    </row>
    <row r="6" spans="1:21" ht="45" x14ac:dyDescent="0.25">
      <c r="A6" s="2" t="s">
        <v>69</v>
      </c>
      <c r="C6" s="2" t="s">
        <v>70</v>
      </c>
      <c r="D6" s="7"/>
      <c r="E6" s="9" t="s">
        <v>71</v>
      </c>
      <c r="J6" s="2" t="s">
        <v>72</v>
      </c>
      <c r="O6" s="2"/>
      <c r="P6" s="2" t="s">
        <v>73</v>
      </c>
    </row>
    <row r="7" spans="1:21" ht="30" x14ac:dyDescent="0.25">
      <c r="C7" s="2" t="s">
        <v>74</v>
      </c>
      <c r="J7" s="2" t="s">
        <v>75</v>
      </c>
      <c r="O7" s="2"/>
      <c r="P7" s="2" t="s">
        <v>76</v>
      </c>
    </row>
    <row r="8" spans="1:21" x14ac:dyDescent="0.25">
      <c r="C8" s="2" t="s">
        <v>77</v>
      </c>
      <c r="O8" s="2"/>
      <c r="P8" s="2" t="s">
        <v>49</v>
      </c>
    </row>
    <row r="9" spans="1:21" x14ac:dyDescent="0.25">
      <c r="C9" s="2" t="s">
        <v>78</v>
      </c>
      <c r="O9" s="2"/>
      <c r="P9" s="2" t="s">
        <v>79</v>
      </c>
    </row>
    <row r="10" spans="1:21" x14ac:dyDescent="0.25">
      <c r="C10" s="2" t="s">
        <v>80</v>
      </c>
      <c r="O10" s="2"/>
    </row>
    <row r="11" spans="1:21" x14ac:dyDescent="0.25">
      <c r="C11" s="2" t="s">
        <v>81</v>
      </c>
      <c r="O11" s="2"/>
    </row>
    <row r="12" spans="1:21" x14ac:dyDescent="0.25">
      <c r="C12" s="2" t="s">
        <v>82</v>
      </c>
      <c r="O12" s="2"/>
    </row>
    <row r="13" spans="1:21" x14ac:dyDescent="0.25">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E572-94FF-487F-B3E7-6C0F8411F221}">
  <dimension ref="A1:K27"/>
  <sheetViews>
    <sheetView view="pageBreakPreview" zoomScaleNormal="100" zoomScaleSheetLayoutView="100" workbookViewId="0">
      <selection activeCell="C8" sqref="C8:I8"/>
    </sheetView>
  </sheetViews>
  <sheetFormatPr baseColWidth="10" defaultColWidth="0" defaultRowHeight="15" zeroHeight="1" x14ac:dyDescent="0.25"/>
  <cols>
    <col min="1" max="1" width="2.7109375" customWidth="1"/>
    <col min="2" max="5" width="11.5703125" customWidth="1"/>
    <col min="6" max="7" width="16.140625" customWidth="1"/>
    <col min="8" max="9" width="15.85546875" customWidth="1"/>
    <col min="10" max="10" width="11.5703125" customWidth="1"/>
    <col min="11" max="11" width="2.7109375" customWidth="1"/>
    <col min="12" max="16384" width="11.5703125" hidden="1"/>
  </cols>
  <sheetData>
    <row r="1" spans="1:11" x14ac:dyDescent="0.25">
      <c r="A1" s="49"/>
      <c r="B1" s="83"/>
      <c r="C1" s="83"/>
      <c r="D1" s="83"/>
      <c r="E1" s="83"/>
      <c r="F1" s="83"/>
      <c r="G1" s="83"/>
      <c r="H1" s="83"/>
      <c r="I1" s="83"/>
      <c r="J1" s="83"/>
      <c r="K1" s="50"/>
    </row>
    <row r="2" spans="1:11" x14ac:dyDescent="0.25">
      <c r="A2" s="49"/>
      <c r="B2" s="83"/>
      <c r="C2" s="83"/>
      <c r="D2" s="83"/>
      <c r="E2" s="83"/>
      <c r="F2" s="83"/>
      <c r="G2" s="83"/>
      <c r="H2" s="83"/>
      <c r="I2" s="83"/>
      <c r="J2" s="83"/>
      <c r="K2" s="49"/>
    </row>
    <row r="3" spans="1:11" x14ac:dyDescent="0.25">
      <c r="A3" s="49"/>
      <c r="B3" s="83"/>
      <c r="C3" s="83"/>
      <c r="D3" s="83"/>
      <c r="E3" s="83"/>
      <c r="F3" s="83"/>
      <c r="G3" s="83"/>
      <c r="H3" s="83"/>
      <c r="I3" s="83"/>
      <c r="J3" s="83"/>
      <c r="K3" s="49"/>
    </row>
    <row r="4" spans="1:11" x14ac:dyDescent="0.25">
      <c r="A4" s="49"/>
      <c r="B4" s="83"/>
      <c r="C4" s="83"/>
      <c r="D4" s="83"/>
      <c r="E4" s="83"/>
      <c r="F4" s="83"/>
      <c r="G4" s="83"/>
      <c r="H4" s="83"/>
      <c r="I4" s="83"/>
      <c r="J4" s="83"/>
      <c r="K4" s="49"/>
    </row>
    <row r="5" spans="1:11" ht="15.75" thickBot="1" x14ac:dyDescent="0.3">
      <c r="A5" s="49"/>
      <c r="B5" s="84"/>
      <c r="C5" s="84"/>
      <c r="D5" s="84"/>
      <c r="E5" s="84"/>
      <c r="F5" s="84"/>
      <c r="G5" s="84"/>
      <c r="H5" s="84"/>
      <c r="I5" s="84"/>
      <c r="J5" s="84"/>
      <c r="K5" s="49"/>
    </row>
    <row r="6" spans="1:11" ht="34.15" customHeight="1" thickBot="1" x14ac:dyDescent="0.3">
      <c r="A6" s="49"/>
      <c r="B6" s="110" t="s">
        <v>84</v>
      </c>
      <c r="C6" s="111"/>
      <c r="D6" s="111"/>
      <c r="E6" s="111"/>
      <c r="F6" s="111"/>
      <c r="G6" s="111"/>
      <c r="H6" s="111"/>
      <c r="I6" s="111"/>
      <c r="J6" s="112"/>
      <c r="K6" s="51"/>
    </row>
    <row r="7" spans="1:11" ht="15.75" thickBot="1" x14ac:dyDescent="0.3">
      <c r="A7" s="49"/>
      <c r="B7" s="52"/>
      <c r="C7" s="49"/>
      <c r="D7" s="49"/>
      <c r="E7" s="49"/>
      <c r="F7" s="49"/>
      <c r="G7" s="49"/>
      <c r="H7" s="49"/>
      <c r="I7" s="49"/>
      <c r="J7" s="53"/>
      <c r="K7" s="49"/>
    </row>
    <row r="8" spans="1:11" ht="16.5" thickBot="1" x14ac:dyDescent="0.3">
      <c r="A8" s="49"/>
      <c r="B8" s="52"/>
      <c r="C8" s="113" t="s">
        <v>85</v>
      </c>
      <c r="D8" s="114"/>
      <c r="E8" s="114"/>
      <c r="F8" s="114"/>
      <c r="G8" s="114"/>
      <c r="H8" s="114"/>
      <c r="I8" s="115"/>
      <c r="J8" s="54"/>
      <c r="K8" s="49"/>
    </row>
    <row r="9" spans="1:11" ht="16.5" thickBot="1" x14ac:dyDescent="0.3">
      <c r="A9" s="49"/>
      <c r="B9" s="52"/>
      <c r="C9" s="55"/>
      <c r="D9" s="55"/>
      <c r="E9" s="55"/>
      <c r="F9" s="55"/>
      <c r="G9" s="55"/>
      <c r="H9" s="55"/>
      <c r="I9" s="55"/>
      <c r="J9" s="53"/>
      <c r="K9" s="49"/>
    </row>
    <row r="10" spans="1:11" ht="16.5" thickBot="1" x14ac:dyDescent="0.3">
      <c r="A10" s="49"/>
      <c r="B10" s="52"/>
      <c r="C10" s="113" t="s">
        <v>86</v>
      </c>
      <c r="D10" s="114"/>
      <c r="E10" s="114"/>
      <c r="F10" s="114"/>
      <c r="G10" s="114"/>
      <c r="H10" s="114"/>
      <c r="I10" s="115"/>
      <c r="J10" s="54"/>
      <c r="K10" s="49"/>
    </row>
    <row r="11" spans="1:11" ht="16.5" thickBot="1" x14ac:dyDescent="0.3">
      <c r="A11" s="49"/>
      <c r="B11" s="52"/>
      <c r="C11" s="55"/>
      <c r="D11" s="55"/>
      <c r="E11" s="55"/>
      <c r="F11" s="55"/>
      <c r="G11" s="55"/>
      <c r="H11" s="55"/>
      <c r="I11" s="55"/>
      <c r="J11" s="53"/>
      <c r="K11" s="49"/>
    </row>
    <row r="12" spans="1:11" ht="16.5" thickBot="1" x14ac:dyDescent="0.3">
      <c r="A12" s="49"/>
      <c r="B12" s="52"/>
      <c r="C12" s="113" t="s">
        <v>87</v>
      </c>
      <c r="D12" s="114"/>
      <c r="E12" s="114"/>
      <c r="F12" s="114"/>
      <c r="G12" s="114"/>
      <c r="H12" s="114"/>
      <c r="I12" s="115"/>
      <c r="J12" s="54"/>
      <c r="K12" s="49"/>
    </row>
    <row r="13" spans="1:11" ht="15.75" x14ac:dyDescent="0.25">
      <c r="A13" s="49"/>
      <c r="B13" s="52"/>
      <c r="C13" s="55"/>
      <c r="D13" s="55"/>
      <c r="E13" s="55"/>
      <c r="F13" s="55"/>
      <c r="G13" s="55"/>
      <c r="H13" s="55"/>
      <c r="I13" s="55"/>
      <c r="J13" s="53"/>
      <c r="K13" s="49"/>
    </row>
    <row r="14" spans="1:11" ht="16.5" thickBot="1" x14ac:dyDescent="0.3">
      <c r="A14" s="49"/>
      <c r="B14" s="52"/>
      <c r="C14" s="67"/>
      <c r="D14" s="67"/>
      <c r="E14" s="67"/>
      <c r="F14" s="67"/>
      <c r="G14" s="67"/>
      <c r="H14" s="67"/>
      <c r="I14" s="67"/>
      <c r="J14" s="54"/>
      <c r="K14" s="49"/>
    </row>
    <row r="15" spans="1:11" ht="17.25" thickBot="1" x14ac:dyDescent="0.3">
      <c r="A15" s="49"/>
      <c r="B15" s="52"/>
      <c r="C15" s="116" t="s">
        <v>88</v>
      </c>
      <c r="D15" s="117"/>
      <c r="E15" s="117"/>
      <c r="F15" s="117"/>
      <c r="G15" s="117"/>
      <c r="H15" s="117"/>
      <c r="I15" s="118"/>
      <c r="J15" s="53"/>
      <c r="K15" s="49"/>
    </row>
    <row r="16" spans="1:11" ht="17.25" thickBot="1" x14ac:dyDescent="0.3">
      <c r="A16" s="56"/>
      <c r="B16" s="57"/>
      <c r="C16" s="58" t="s">
        <v>89</v>
      </c>
      <c r="D16" s="108" t="s">
        <v>90</v>
      </c>
      <c r="E16" s="109"/>
      <c r="F16" s="119" t="s">
        <v>91</v>
      </c>
      <c r="G16" s="120"/>
      <c r="H16" s="120"/>
      <c r="I16" s="121"/>
      <c r="J16" s="59"/>
      <c r="K16" s="56"/>
    </row>
    <row r="17" spans="1:11" ht="16.5" x14ac:dyDescent="0.25">
      <c r="A17" s="49"/>
      <c r="B17" s="52"/>
      <c r="C17" s="60">
        <v>1</v>
      </c>
      <c r="D17" s="97">
        <v>43647</v>
      </c>
      <c r="E17" s="98"/>
      <c r="F17" s="91" t="s">
        <v>92</v>
      </c>
      <c r="G17" s="92"/>
      <c r="H17" s="92"/>
      <c r="I17" s="93"/>
      <c r="J17" s="48"/>
      <c r="K17" s="49"/>
    </row>
    <row r="18" spans="1:11" ht="16.5" x14ac:dyDescent="0.25">
      <c r="A18" s="49"/>
      <c r="B18" s="52"/>
      <c r="C18" s="61">
        <v>2</v>
      </c>
      <c r="D18" s="99">
        <v>44006</v>
      </c>
      <c r="E18" s="100"/>
      <c r="F18" s="94" t="s">
        <v>93</v>
      </c>
      <c r="G18" s="95"/>
      <c r="H18" s="95"/>
      <c r="I18" s="96"/>
      <c r="J18" s="48"/>
      <c r="K18" s="49"/>
    </row>
    <row r="19" spans="1:11" ht="16.5" x14ac:dyDescent="0.25">
      <c r="A19" s="49"/>
      <c r="B19" s="52"/>
      <c r="C19" s="61">
        <v>3</v>
      </c>
      <c r="D19" s="99">
        <v>44105</v>
      </c>
      <c r="E19" s="100"/>
      <c r="F19" s="94" t="s">
        <v>94</v>
      </c>
      <c r="G19" s="95"/>
      <c r="H19" s="95"/>
      <c r="I19" s="96"/>
      <c r="J19" s="48"/>
      <c r="K19" s="49"/>
    </row>
    <row r="20" spans="1:11" ht="16.5" x14ac:dyDescent="0.25">
      <c r="A20" s="49"/>
      <c r="B20" s="52"/>
      <c r="C20" s="61">
        <v>4</v>
      </c>
      <c r="D20" s="101">
        <v>44479</v>
      </c>
      <c r="E20" s="102"/>
      <c r="F20" s="94" t="s">
        <v>95</v>
      </c>
      <c r="G20" s="95"/>
      <c r="H20" s="95"/>
      <c r="I20" s="96"/>
      <c r="J20" s="48"/>
      <c r="K20" s="49"/>
    </row>
    <row r="21" spans="1:11" ht="40.9" customHeight="1" thickBot="1" x14ac:dyDescent="0.3">
      <c r="A21" s="49"/>
      <c r="B21" s="52"/>
      <c r="C21" s="62">
        <v>5</v>
      </c>
      <c r="D21" s="103">
        <v>44750</v>
      </c>
      <c r="E21" s="104"/>
      <c r="F21" s="105" t="s">
        <v>96</v>
      </c>
      <c r="G21" s="106"/>
      <c r="H21" s="106"/>
      <c r="I21" s="107"/>
      <c r="J21" s="48"/>
      <c r="K21" s="49"/>
    </row>
    <row r="22" spans="1:11" x14ac:dyDescent="0.25">
      <c r="A22" s="49"/>
      <c r="B22" s="52"/>
      <c r="C22" s="49"/>
      <c r="D22" s="49"/>
      <c r="E22" s="49"/>
      <c r="F22" s="49"/>
      <c r="G22" s="49"/>
      <c r="H22" s="49"/>
      <c r="I22" s="49"/>
      <c r="J22" s="53"/>
      <c r="K22" s="49"/>
    </row>
    <row r="23" spans="1:11" ht="15.75" thickBot="1" x14ac:dyDescent="0.3">
      <c r="A23" s="49"/>
      <c r="B23" s="52"/>
      <c r="C23" s="49"/>
      <c r="D23" s="49"/>
      <c r="E23" s="49"/>
      <c r="F23" s="49"/>
      <c r="G23" s="49"/>
      <c r="H23" s="49"/>
      <c r="I23" s="49"/>
      <c r="J23" s="53"/>
      <c r="K23" s="49"/>
    </row>
    <row r="24" spans="1:11" ht="15.75" thickBot="1" x14ac:dyDescent="0.3">
      <c r="A24" s="49"/>
      <c r="B24" s="52"/>
      <c r="C24" s="88" t="s">
        <v>97</v>
      </c>
      <c r="D24" s="89"/>
      <c r="E24" s="90"/>
      <c r="F24" s="88" t="s">
        <v>98</v>
      </c>
      <c r="G24" s="90"/>
      <c r="H24" s="88" t="s">
        <v>99</v>
      </c>
      <c r="I24" s="90"/>
      <c r="J24" s="48"/>
      <c r="K24" s="49"/>
    </row>
    <row r="25" spans="1:11" ht="79.900000000000006" customHeight="1" thickBot="1" x14ac:dyDescent="0.3">
      <c r="A25" s="49"/>
      <c r="B25" s="52"/>
      <c r="C25" s="85" t="s">
        <v>100</v>
      </c>
      <c r="D25" s="86"/>
      <c r="E25" s="87"/>
      <c r="F25" s="85" t="s">
        <v>101</v>
      </c>
      <c r="G25" s="87"/>
      <c r="H25" s="85" t="s">
        <v>102</v>
      </c>
      <c r="I25" s="87"/>
      <c r="J25" s="63"/>
      <c r="K25" s="49"/>
    </row>
    <row r="26" spans="1:11" x14ac:dyDescent="0.25">
      <c r="A26" s="49"/>
      <c r="B26" s="52"/>
      <c r="C26" s="49"/>
      <c r="D26" s="49"/>
      <c r="E26" s="49"/>
      <c r="F26" s="49"/>
      <c r="G26" s="49"/>
      <c r="H26" s="49"/>
      <c r="I26" s="49"/>
      <c r="J26" s="53"/>
      <c r="K26" s="49"/>
    </row>
    <row r="27" spans="1:11" ht="15.75" thickBot="1" x14ac:dyDescent="0.3">
      <c r="A27" s="49"/>
      <c r="B27" s="64"/>
      <c r="C27" s="65"/>
      <c r="D27" s="65"/>
      <c r="E27" s="65"/>
      <c r="F27" s="65"/>
      <c r="G27" s="65"/>
      <c r="H27" s="65"/>
      <c r="I27" s="65"/>
      <c r="J27" s="66"/>
      <c r="K27" s="49"/>
    </row>
  </sheetData>
  <mergeCells count="24">
    <mergeCell ref="F21:I21"/>
    <mergeCell ref="D16:E16"/>
    <mergeCell ref="B6:J6"/>
    <mergeCell ref="C8:I8"/>
    <mergeCell ref="C10:I10"/>
    <mergeCell ref="C12:I12"/>
    <mergeCell ref="C15:I15"/>
    <mergeCell ref="F16:I16"/>
    <mergeCell ref="B1:J5"/>
    <mergeCell ref="C25:E25"/>
    <mergeCell ref="F25:G25"/>
    <mergeCell ref="H25:I25"/>
    <mergeCell ref="C24:E24"/>
    <mergeCell ref="F17:I17"/>
    <mergeCell ref="F18:I18"/>
    <mergeCell ref="D17:E17"/>
    <mergeCell ref="F24:G24"/>
    <mergeCell ref="H24:I24"/>
    <mergeCell ref="F19:I19"/>
    <mergeCell ref="D18:E18"/>
    <mergeCell ref="D19:E19"/>
    <mergeCell ref="D20:E20"/>
    <mergeCell ref="D21:E21"/>
    <mergeCell ref="F20:I20"/>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8:I8" r:id="rId1" display="MANUAL DEL SISTEMA INTEGRADO DE GESTIÓN" xr:uid="{00000000-0004-0000-0000-000004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112" zoomScaleNormal="112" workbookViewId="0">
      <selection sqref="A1:B1"/>
    </sheetView>
  </sheetViews>
  <sheetFormatPr baseColWidth="10" defaultColWidth="11.42578125" defaultRowHeight="15" x14ac:dyDescent="0.25"/>
  <cols>
    <col min="2" max="2" width="107.7109375" customWidth="1"/>
  </cols>
  <sheetData>
    <row r="1" spans="1:3" x14ac:dyDescent="0.25">
      <c r="A1" s="122"/>
      <c r="B1" s="122"/>
      <c r="C1" s="12"/>
    </row>
    <row r="2" spans="1:3" ht="15.75" x14ac:dyDescent="0.25">
      <c r="A2" s="12"/>
      <c r="B2" s="13" t="s">
        <v>103</v>
      </c>
      <c r="C2" s="12"/>
    </row>
    <row r="3" spans="1:3" x14ac:dyDescent="0.25">
      <c r="A3" s="122"/>
      <c r="B3" s="10" t="s">
        <v>104</v>
      </c>
      <c r="C3" s="122"/>
    </row>
    <row r="4" spans="1:3" ht="40.5" x14ac:dyDescent="0.25">
      <c r="A4" s="122"/>
      <c r="B4" s="15" t="s">
        <v>105</v>
      </c>
      <c r="C4" s="122"/>
    </row>
    <row r="5" spans="1:3" ht="36" customHeight="1" x14ac:dyDescent="0.25">
      <c r="A5" s="122"/>
      <c r="B5" s="15" t="s">
        <v>106</v>
      </c>
      <c r="C5" s="122"/>
    </row>
    <row r="6" spans="1:3" x14ac:dyDescent="0.25">
      <c r="A6" s="122"/>
      <c r="B6" s="15" t="s">
        <v>107</v>
      </c>
      <c r="C6" s="122"/>
    </row>
    <row r="7" spans="1:3" ht="3.75" customHeight="1" x14ac:dyDescent="0.25">
      <c r="A7" s="122"/>
      <c r="B7" s="122"/>
      <c r="C7" s="12"/>
    </row>
    <row r="8" spans="1:3" ht="15.75" x14ac:dyDescent="0.25">
      <c r="A8" s="12"/>
      <c r="B8" s="13" t="s">
        <v>108</v>
      </c>
      <c r="C8" s="12"/>
    </row>
    <row r="9" spans="1:3" x14ac:dyDescent="0.25">
      <c r="A9" s="122"/>
      <c r="B9" s="16" t="s">
        <v>109</v>
      </c>
      <c r="C9" s="122"/>
    </row>
    <row r="10" spans="1:3" ht="15.75" x14ac:dyDescent="0.25">
      <c r="A10" s="122"/>
      <c r="B10" s="14" t="s">
        <v>110</v>
      </c>
      <c r="C10" s="122"/>
    </row>
    <row r="11" spans="1:3" ht="27" x14ac:dyDescent="0.25">
      <c r="A11" s="122"/>
      <c r="B11" s="17" t="s">
        <v>111</v>
      </c>
      <c r="C11" s="122"/>
    </row>
    <row r="12" spans="1:3" ht="27" x14ac:dyDescent="0.25">
      <c r="A12" s="122"/>
      <c r="B12" s="16" t="s">
        <v>112</v>
      </c>
      <c r="C12" s="122"/>
    </row>
    <row r="13" spans="1:3" x14ac:dyDescent="0.25">
      <c r="A13" s="122"/>
      <c r="B13" s="16" t="s">
        <v>113</v>
      </c>
      <c r="C13" s="122"/>
    </row>
    <row r="14" spans="1:3" ht="27" x14ac:dyDescent="0.25">
      <c r="A14" s="122"/>
      <c r="B14" s="17" t="s">
        <v>114</v>
      </c>
      <c r="C14" s="122"/>
    </row>
    <row r="15" spans="1:3" x14ac:dyDescent="0.25">
      <c r="A15" s="122"/>
      <c r="B15" s="17" t="s">
        <v>115</v>
      </c>
      <c r="C15" s="122"/>
    </row>
    <row r="16" spans="1:3" x14ac:dyDescent="0.25">
      <c r="A16" s="122"/>
      <c r="B16" s="16" t="s">
        <v>116</v>
      </c>
      <c r="C16" s="122"/>
    </row>
    <row r="17" spans="1:3" x14ac:dyDescent="0.25">
      <c r="A17" s="122"/>
      <c r="B17" s="16" t="s">
        <v>117</v>
      </c>
      <c r="C17" s="122"/>
    </row>
    <row r="18" spans="1:3" ht="24" customHeight="1" x14ac:dyDescent="0.25">
      <c r="A18" s="122"/>
      <c r="B18" s="16" t="s">
        <v>118</v>
      </c>
      <c r="C18" s="122"/>
    </row>
    <row r="19" spans="1:3" ht="23.25" customHeight="1" x14ac:dyDescent="0.25">
      <c r="A19" s="122"/>
      <c r="B19" s="16" t="s">
        <v>119</v>
      </c>
      <c r="C19" s="122"/>
    </row>
    <row r="20" spans="1:3" ht="15.75" x14ac:dyDescent="0.25">
      <c r="A20" s="122"/>
      <c r="B20" s="14" t="s">
        <v>120</v>
      </c>
      <c r="C20" s="122"/>
    </row>
    <row r="21" spans="1:3" x14ac:dyDescent="0.25">
      <c r="A21" s="122"/>
      <c r="B21" s="16" t="s">
        <v>121</v>
      </c>
      <c r="C21" s="122"/>
    </row>
    <row r="22" spans="1:3" x14ac:dyDescent="0.25">
      <c r="A22" s="122"/>
      <c r="B22" s="16" t="s">
        <v>122</v>
      </c>
      <c r="C22" s="122"/>
    </row>
    <row r="23" spans="1:3" x14ac:dyDescent="0.25">
      <c r="A23" s="122"/>
      <c r="B23" s="16" t="s">
        <v>123</v>
      </c>
      <c r="C23" s="122"/>
    </row>
    <row r="24" spans="1:3" x14ac:dyDescent="0.25">
      <c r="A24" s="122"/>
      <c r="B24" s="16" t="s">
        <v>124</v>
      </c>
      <c r="C24" s="122"/>
    </row>
    <row r="25" spans="1:3" ht="15.75" x14ac:dyDescent="0.25">
      <c r="A25" s="122"/>
      <c r="B25" s="14" t="s">
        <v>125</v>
      </c>
      <c r="C25" s="122"/>
    </row>
    <row r="26" spans="1:3" x14ac:dyDescent="0.25">
      <c r="A26" s="122"/>
      <c r="B26" s="16" t="s">
        <v>126</v>
      </c>
      <c r="C26" s="122"/>
    </row>
    <row r="27" spans="1:3" ht="27" x14ac:dyDescent="0.25">
      <c r="A27" s="122"/>
      <c r="B27" s="16" t="s">
        <v>127</v>
      </c>
      <c r="C27" s="122"/>
    </row>
    <row r="28" spans="1:3" ht="27" x14ac:dyDescent="0.25">
      <c r="A28" s="122"/>
      <c r="B28" s="16" t="s">
        <v>128</v>
      </c>
      <c r="C28" s="122"/>
    </row>
    <row r="29" spans="1:3" ht="27" x14ac:dyDescent="0.25">
      <c r="A29" s="122"/>
      <c r="B29" s="17" t="s">
        <v>129</v>
      </c>
      <c r="C29" s="122"/>
    </row>
    <row r="30" spans="1:3" ht="44.25" customHeight="1" x14ac:dyDescent="0.25">
      <c r="A30" s="122"/>
      <c r="B30" s="16" t="s">
        <v>130</v>
      </c>
      <c r="C30" s="122"/>
    </row>
    <row r="31" spans="1:3" ht="29.25" customHeight="1" x14ac:dyDescent="0.25">
      <c r="A31" s="122"/>
      <c r="B31" s="16" t="s">
        <v>131</v>
      </c>
      <c r="C31" s="122"/>
    </row>
    <row r="32" spans="1:3" ht="32.25" customHeight="1" x14ac:dyDescent="0.25">
      <c r="A32" s="122"/>
      <c r="B32" s="16" t="s">
        <v>132</v>
      </c>
      <c r="C32" s="122"/>
    </row>
    <row r="33" spans="1:3" ht="28.5" customHeight="1" x14ac:dyDescent="0.25">
      <c r="A33" s="122"/>
      <c r="B33" s="16" t="s">
        <v>133</v>
      </c>
      <c r="C33" s="122"/>
    </row>
    <row r="34" spans="1:3" ht="15.75" x14ac:dyDescent="0.25">
      <c r="A34" s="122"/>
      <c r="B34" s="14" t="s">
        <v>134</v>
      </c>
      <c r="C34" s="122"/>
    </row>
    <row r="35" spans="1:3" ht="23.25" customHeight="1" x14ac:dyDescent="0.25">
      <c r="A35" s="122"/>
      <c r="B35" s="16" t="s">
        <v>135</v>
      </c>
      <c r="C35" s="122"/>
    </row>
    <row r="36" spans="1:3" ht="24" customHeight="1" x14ac:dyDescent="0.25">
      <c r="A36" s="122"/>
      <c r="B36" s="16" t="s">
        <v>136</v>
      </c>
      <c r="C36" s="122"/>
    </row>
    <row r="37" spans="1:3" x14ac:dyDescent="0.25">
      <c r="A37" s="122"/>
      <c r="B37" s="16" t="s">
        <v>137</v>
      </c>
      <c r="C37" s="122"/>
    </row>
    <row r="38" spans="1:3" ht="25.5" customHeight="1" x14ac:dyDescent="0.25">
      <c r="A38" s="122"/>
      <c r="B38" s="16" t="s">
        <v>138</v>
      </c>
      <c r="C38" s="122"/>
    </row>
    <row r="39" spans="1:3" x14ac:dyDescent="0.25">
      <c r="A39" s="122"/>
      <c r="B39" s="16" t="s">
        <v>139</v>
      </c>
      <c r="C39" s="122"/>
    </row>
    <row r="40" spans="1:3" ht="24.75" customHeight="1" x14ac:dyDescent="0.25">
      <c r="A40" s="122"/>
      <c r="B40" s="16" t="s">
        <v>140</v>
      </c>
      <c r="C40" s="122"/>
    </row>
    <row r="41" spans="1:3" ht="15.75" x14ac:dyDescent="0.25">
      <c r="A41" s="12"/>
      <c r="B41" s="13" t="s">
        <v>141</v>
      </c>
      <c r="C41" s="12"/>
    </row>
    <row r="42" spans="1:3" ht="27" x14ac:dyDescent="0.25">
      <c r="A42" s="122"/>
      <c r="B42" s="16" t="s">
        <v>142</v>
      </c>
      <c r="C42" s="122"/>
    </row>
    <row r="43" spans="1:3" ht="27" x14ac:dyDescent="0.25">
      <c r="A43" s="122"/>
      <c r="B43" s="16" t="s">
        <v>143</v>
      </c>
      <c r="C43" s="122"/>
    </row>
    <row r="44" spans="1:3" ht="15.75" x14ac:dyDescent="0.25">
      <c r="A44" s="12"/>
      <c r="B44" s="13" t="s">
        <v>144</v>
      </c>
      <c r="C44" s="12"/>
    </row>
    <row r="45" spans="1:3" ht="27" x14ac:dyDescent="0.25">
      <c r="A45" s="12"/>
      <c r="B45" s="16" t="s">
        <v>145</v>
      </c>
      <c r="C45" s="12"/>
    </row>
    <row r="46" spans="1:3" x14ac:dyDescent="0.25">
      <c r="A46" s="122"/>
      <c r="B46" s="122"/>
      <c r="C46" s="12"/>
    </row>
    <row r="47" spans="1:3" x14ac:dyDescent="0.25">
      <c r="A47" s="122"/>
      <c r="B47" s="122"/>
      <c r="C47" s="12"/>
    </row>
    <row r="48" spans="1:3" x14ac:dyDescent="0.25">
      <c r="A48" s="122"/>
      <c r="B48" s="122"/>
      <c r="C48" s="12"/>
    </row>
    <row r="49" spans="1:3" x14ac:dyDescent="0.25">
      <c r="A49" s="122"/>
      <c r="B49" s="122"/>
      <c r="C49" s="12"/>
    </row>
    <row r="50" spans="1:3" x14ac:dyDescent="0.25">
      <c r="A50" s="122"/>
      <c r="B50" s="122"/>
      <c r="C50" s="12"/>
    </row>
    <row r="51" spans="1:3" x14ac:dyDescent="0.25">
      <c r="A51" s="122"/>
      <c r="B51" s="122"/>
      <c r="C51" s="12"/>
    </row>
    <row r="52" spans="1:3" x14ac:dyDescent="0.25">
      <c r="A52" s="122"/>
      <c r="B52" s="122"/>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8"/>
  <sheetViews>
    <sheetView tabSelected="1" zoomScaleNormal="100" workbookViewId="0">
      <pane ySplit="6" topLeftCell="A42" activePane="bottomLeft" state="frozen"/>
      <selection pane="bottomLeft" activeCell="B42" sqref="B42:B46"/>
    </sheetView>
  </sheetViews>
  <sheetFormatPr baseColWidth="10" defaultColWidth="11.5703125" defaultRowHeight="16.5" x14ac:dyDescent="0.25"/>
  <cols>
    <col min="1" max="1" width="18.28515625" style="45" customWidth="1"/>
    <col min="2" max="2" width="38.5703125" style="45" customWidth="1"/>
    <col min="3" max="3" width="20.140625" style="45" customWidth="1"/>
    <col min="4" max="4" width="41.28515625" style="45" customWidth="1"/>
    <col min="5" max="5" width="20.28515625" style="46" customWidth="1"/>
    <col min="6" max="8" width="11.5703125" style="46" customWidth="1"/>
    <col min="9" max="9" width="16" style="46" customWidth="1"/>
    <col min="10" max="10" width="21.28515625" style="45" customWidth="1"/>
    <col min="11" max="11" width="14.85546875" style="46" customWidth="1"/>
    <col min="12" max="12" width="17" style="45" customWidth="1"/>
    <col min="13" max="13" width="19.42578125" style="45" customWidth="1"/>
    <col min="14" max="15" width="11.5703125" style="45" customWidth="1"/>
    <col min="16" max="16" width="12.7109375" style="45" customWidth="1"/>
    <col min="17" max="18" width="11.5703125" style="45" customWidth="1"/>
    <col min="19" max="19" width="13.5703125" style="45" customWidth="1"/>
    <col min="20" max="20" width="11.5703125" style="45"/>
    <col min="21" max="21" width="12.7109375" style="45" customWidth="1"/>
    <col min="22" max="22" width="46.28515625" style="46" customWidth="1"/>
    <col min="23" max="24" width="11.5703125" style="46"/>
    <col min="25" max="25" width="12.7109375" style="46" customWidth="1"/>
    <col min="26" max="26" width="11.5703125" style="46"/>
    <col min="27" max="27" width="13.5703125" style="46" customWidth="1"/>
    <col min="28" max="16384" width="11.5703125" style="46"/>
  </cols>
  <sheetData>
    <row r="1" spans="1:28" s="21" customFormat="1" ht="18.600000000000001" customHeight="1" thickBot="1" x14ac:dyDescent="0.3">
      <c r="A1" s="75"/>
      <c r="B1" s="141" t="s">
        <v>146</v>
      </c>
      <c r="C1" s="142"/>
      <c r="D1" s="142"/>
      <c r="E1" s="142"/>
      <c r="F1" s="142"/>
      <c r="G1" s="142"/>
      <c r="H1" s="142"/>
      <c r="I1" s="142"/>
      <c r="J1" s="142"/>
      <c r="K1" s="142"/>
      <c r="L1" s="142"/>
      <c r="M1" s="142"/>
      <c r="N1" s="142"/>
      <c r="O1" s="142"/>
      <c r="P1" s="142"/>
      <c r="Q1" s="142"/>
      <c r="R1" s="142"/>
      <c r="S1" s="142"/>
      <c r="T1" s="142"/>
      <c r="U1" s="142"/>
      <c r="V1" s="142"/>
      <c r="W1" s="142"/>
      <c r="X1" s="142"/>
      <c r="Y1" s="143"/>
      <c r="Z1" s="150" t="s">
        <v>147</v>
      </c>
      <c r="AA1" s="151"/>
      <c r="AB1" s="152"/>
    </row>
    <row r="2" spans="1:28" s="21" customFormat="1" ht="15" customHeight="1" thickBot="1" x14ac:dyDescent="0.3">
      <c r="A2" s="76"/>
      <c r="B2" s="144" t="s">
        <v>148</v>
      </c>
      <c r="C2" s="145"/>
      <c r="D2" s="145"/>
      <c r="E2" s="145"/>
      <c r="F2" s="145"/>
      <c r="G2" s="145"/>
      <c r="H2" s="145"/>
      <c r="I2" s="145"/>
      <c r="J2" s="145"/>
      <c r="K2" s="145"/>
      <c r="L2" s="145"/>
      <c r="M2" s="145"/>
      <c r="N2" s="145"/>
      <c r="O2" s="145"/>
      <c r="P2" s="145"/>
      <c r="Q2" s="145"/>
      <c r="R2" s="145"/>
      <c r="S2" s="145"/>
      <c r="T2" s="145"/>
      <c r="U2" s="145"/>
      <c r="V2" s="145"/>
      <c r="W2" s="145"/>
      <c r="X2" s="145"/>
      <c r="Y2" s="146"/>
      <c r="Z2" s="153" t="s">
        <v>149</v>
      </c>
      <c r="AA2" s="154"/>
      <c r="AB2" s="155"/>
    </row>
    <row r="3" spans="1:28" s="21" customFormat="1" ht="15" customHeight="1" thickBot="1" x14ac:dyDescent="0.3">
      <c r="A3" s="77"/>
      <c r="B3" s="147" t="s">
        <v>84</v>
      </c>
      <c r="C3" s="148"/>
      <c r="D3" s="148"/>
      <c r="E3" s="148"/>
      <c r="F3" s="148"/>
      <c r="G3" s="148"/>
      <c r="H3" s="148"/>
      <c r="I3" s="148"/>
      <c r="J3" s="148"/>
      <c r="K3" s="148"/>
      <c r="L3" s="148"/>
      <c r="M3" s="148"/>
      <c r="N3" s="148"/>
      <c r="O3" s="148"/>
      <c r="P3" s="148"/>
      <c r="Q3" s="148"/>
      <c r="R3" s="148"/>
      <c r="S3" s="148"/>
      <c r="T3" s="148"/>
      <c r="U3" s="148"/>
      <c r="V3" s="148"/>
      <c r="W3" s="148"/>
      <c r="X3" s="148"/>
      <c r="Y3" s="149"/>
      <c r="Z3" s="156" t="s">
        <v>150</v>
      </c>
      <c r="AA3" s="151"/>
      <c r="AB3" s="152"/>
    </row>
    <row r="4" spans="1:28" s="24" customFormat="1" ht="13.9" customHeight="1" thickTop="1" thickBot="1" x14ac:dyDescent="0.3">
      <c r="A4" s="22" t="s">
        <v>151</v>
      </c>
      <c r="B4" s="172" t="s">
        <v>152</v>
      </c>
      <c r="C4" s="170"/>
      <c r="D4" s="170"/>
      <c r="E4" s="170"/>
      <c r="F4" s="170"/>
      <c r="G4" s="170"/>
      <c r="H4" s="170"/>
      <c r="I4" s="171"/>
      <c r="J4" s="169" t="s">
        <v>153</v>
      </c>
      <c r="K4" s="170"/>
      <c r="L4" s="170"/>
      <c r="M4" s="171"/>
      <c r="N4" s="166" t="s">
        <v>154</v>
      </c>
      <c r="O4" s="167"/>
      <c r="P4" s="167"/>
      <c r="Q4" s="167"/>
      <c r="R4" s="167"/>
      <c r="S4" s="167"/>
      <c r="T4" s="167"/>
      <c r="U4" s="167"/>
      <c r="V4" s="168"/>
      <c r="W4" s="157" t="s">
        <v>155</v>
      </c>
      <c r="X4" s="158"/>
      <c r="Y4" s="158"/>
      <c r="Z4" s="158"/>
      <c r="AA4" s="158"/>
      <c r="AB4" s="159"/>
    </row>
    <row r="5" spans="1:28" s="24" customFormat="1" ht="18.600000000000001" customHeight="1" thickTop="1" thickBot="1" x14ac:dyDescent="0.3">
      <c r="A5" s="23">
        <v>44750</v>
      </c>
      <c r="B5" s="173"/>
      <c r="C5" s="161"/>
      <c r="D5" s="161"/>
      <c r="E5" s="161"/>
      <c r="F5" s="161"/>
      <c r="G5" s="161"/>
      <c r="H5" s="161"/>
      <c r="I5" s="162"/>
      <c r="J5" s="160"/>
      <c r="K5" s="161"/>
      <c r="L5" s="161"/>
      <c r="M5" s="162"/>
      <c r="N5" s="163" t="s">
        <v>156</v>
      </c>
      <c r="O5" s="164"/>
      <c r="P5" s="164"/>
      <c r="Q5" s="164"/>
      <c r="R5" s="164"/>
      <c r="S5" s="164"/>
      <c r="T5" s="164"/>
      <c r="U5" s="164"/>
      <c r="V5" s="165"/>
      <c r="W5" s="160"/>
      <c r="X5" s="161"/>
      <c r="Y5" s="161"/>
      <c r="Z5" s="161"/>
      <c r="AA5" s="161"/>
      <c r="AB5" s="162"/>
    </row>
    <row r="6" spans="1:28" s="29" customFormat="1" ht="37.9" customHeight="1" thickBot="1" x14ac:dyDescent="0.3">
      <c r="A6" s="25" t="s">
        <v>157</v>
      </c>
      <c r="B6" s="25" t="s">
        <v>158</v>
      </c>
      <c r="C6" s="25" t="s">
        <v>159</v>
      </c>
      <c r="D6" s="26" t="s">
        <v>160</v>
      </c>
      <c r="E6" s="27" t="s">
        <v>161</v>
      </c>
      <c r="F6" s="25" t="s">
        <v>162</v>
      </c>
      <c r="G6" s="25" t="s">
        <v>163</v>
      </c>
      <c r="H6" s="25" t="s">
        <v>3</v>
      </c>
      <c r="I6" s="28" t="s">
        <v>164</v>
      </c>
      <c r="J6" s="27" t="s">
        <v>165</v>
      </c>
      <c r="K6" s="25" t="s">
        <v>166</v>
      </c>
      <c r="L6" s="25" t="s">
        <v>14</v>
      </c>
      <c r="M6" s="28" t="s">
        <v>167</v>
      </c>
      <c r="N6" s="27" t="s">
        <v>16</v>
      </c>
      <c r="O6" s="25" t="s">
        <v>18</v>
      </c>
      <c r="P6" s="25" t="s">
        <v>168</v>
      </c>
      <c r="Q6" s="25" t="s">
        <v>17</v>
      </c>
      <c r="R6" s="25" t="s">
        <v>19</v>
      </c>
      <c r="S6" s="25" t="s">
        <v>169</v>
      </c>
      <c r="T6" s="25" t="s">
        <v>170</v>
      </c>
      <c r="U6" s="25" t="s">
        <v>171</v>
      </c>
      <c r="V6" s="28" t="s">
        <v>172</v>
      </c>
      <c r="W6" s="27" t="s">
        <v>173</v>
      </c>
      <c r="X6" s="25" t="s">
        <v>174</v>
      </c>
      <c r="Y6" s="25" t="s">
        <v>175</v>
      </c>
      <c r="Z6" s="25" t="s">
        <v>176</v>
      </c>
      <c r="AA6" s="25" t="s">
        <v>177</v>
      </c>
      <c r="AB6" s="28" t="s">
        <v>178</v>
      </c>
    </row>
    <row r="7" spans="1:28" s="35" customFormat="1" ht="56.25" customHeight="1" x14ac:dyDescent="0.25">
      <c r="A7" s="134" t="s">
        <v>179</v>
      </c>
      <c r="B7" s="132" t="s">
        <v>180</v>
      </c>
      <c r="C7" s="41" t="s">
        <v>181</v>
      </c>
      <c r="D7" s="125" t="s">
        <v>182</v>
      </c>
      <c r="E7" s="125" t="s">
        <v>183</v>
      </c>
      <c r="F7" s="127" t="s">
        <v>2</v>
      </c>
      <c r="G7" s="127" t="s">
        <v>23</v>
      </c>
      <c r="H7" s="127" t="s">
        <v>56</v>
      </c>
      <c r="I7" s="128" t="s">
        <v>184</v>
      </c>
      <c r="J7" s="30" t="s">
        <v>9</v>
      </c>
      <c r="K7" s="31" t="s">
        <v>67</v>
      </c>
      <c r="L7" s="32" t="s">
        <v>35</v>
      </c>
      <c r="M7" s="42" t="s">
        <v>59</v>
      </c>
      <c r="N7" s="30" t="s">
        <v>60</v>
      </c>
      <c r="O7" s="32" t="s">
        <v>61</v>
      </c>
      <c r="P7" s="20" t="str">
        <f>IFERROR(IF(S7="","",IF(S7&lt;=10,"Bajo",IF(S7&lt;=15,"Moderado",IF(S7&gt;15,"Alto","")))),"")</f>
        <v>Alto</v>
      </c>
      <c r="Q7" s="20">
        <f>IFERROR(VLOOKUP(N7,LISTAS!$Q$2:$R$4,2,0),"")</f>
        <v>5</v>
      </c>
      <c r="R7" s="20">
        <f>IFERROR(VLOOKUP(O7,LISTAS!$S$2:$T$4,2,0),"")</f>
        <v>5</v>
      </c>
      <c r="S7" s="20">
        <f>IFERROR(Q7*R7,"")</f>
        <v>25</v>
      </c>
      <c r="T7" s="20" t="str">
        <f>IFERROR(IF(S7="","",IF(S7&lt;=10,"Tolerable",IF(S7&lt;=15,"Potencialmente no tolerable",IF(S7&gt;15,"No tolerable","")))),"")</f>
        <v>No tolerable</v>
      </c>
      <c r="U7" s="20" t="str">
        <f>IFERROR(IF(T7="","",IF(T7="Tolerable","No",IF(T7="Potencialmente no tolerable","No",IF(T7="No tolerable","Si","")))),"")</f>
        <v>Si</v>
      </c>
      <c r="V7" s="73" t="s">
        <v>185</v>
      </c>
      <c r="W7" s="34"/>
      <c r="X7" s="31"/>
      <c r="Y7" s="31"/>
      <c r="Z7" s="31"/>
      <c r="AA7" s="31"/>
      <c r="AB7" s="33"/>
    </row>
    <row r="8" spans="1:28" s="35" customFormat="1" ht="121.5" x14ac:dyDescent="0.25">
      <c r="A8" s="135"/>
      <c r="B8" s="133"/>
      <c r="C8" s="41" t="s">
        <v>181</v>
      </c>
      <c r="D8" s="126"/>
      <c r="E8" s="126"/>
      <c r="F8" s="123"/>
      <c r="G8" s="123"/>
      <c r="H8" s="123"/>
      <c r="I8" s="129"/>
      <c r="J8" s="36" t="s">
        <v>10</v>
      </c>
      <c r="K8" s="37" t="s">
        <v>31</v>
      </c>
      <c r="L8" s="38" t="s">
        <v>35</v>
      </c>
      <c r="M8" s="44" t="s">
        <v>68</v>
      </c>
      <c r="N8" s="36" t="s">
        <v>50</v>
      </c>
      <c r="O8" s="38" t="s">
        <v>38</v>
      </c>
      <c r="P8" s="20" t="str">
        <f t="shared" ref="P8:P52" si="0">IFERROR(IF(S8="","",IF(S8&lt;=10,"Bajo",IF(S8&lt;=15,"Moderado",IF(S8&gt;15,"Alto","")))),"")</f>
        <v>Bajo</v>
      </c>
      <c r="Q8" s="20">
        <f>IFERROR(VLOOKUP(N8,LISTAS!$Q$2:$R$4,2,0),"")</f>
        <v>3</v>
      </c>
      <c r="R8" s="20">
        <f>IFERROR(VLOOKUP(O8,LISTAS!$S$2:$T$4,2,0),"")</f>
        <v>1</v>
      </c>
      <c r="S8" s="20">
        <f t="shared" ref="S8:S52" si="1">IFERROR(Q8*R8,"")</f>
        <v>3</v>
      </c>
      <c r="T8" s="20" t="str">
        <f t="shared" ref="T8:T52" si="2">IFERROR(IF(S8="","",IF(S8&lt;=10,"Tolerable",IF(S8&lt;=15,"Potencialmente no tolerable",IF(S8&gt;15,"No tolerable","")))),"")</f>
        <v>Tolerable</v>
      </c>
      <c r="U8" s="20" t="str">
        <f t="shared" ref="U8:U52" si="3">IFERROR(IF(T8="","",IF(T8="Tolerable","No",IF(T8="Potencialmente no tolerable","No",IF(T8="No tolerable","Si","")))),"")</f>
        <v>No</v>
      </c>
      <c r="V8" s="39" t="s">
        <v>186</v>
      </c>
      <c r="W8" s="40"/>
      <c r="X8" s="37"/>
      <c r="Y8" s="37"/>
      <c r="Z8" s="37"/>
      <c r="AA8" s="37"/>
      <c r="AB8" s="39"/>
    </row>
    <row r="9" spans="1:28" s="35" customFormat="1" ht="56.25" customHeight="1" x14ac:dyDescent="0.25">
      <c r="A9" s="135"/>
      <c r="B9" s="133"/>
      <c r="C9" s="41" t="s">
        <v>181</v>
      </c>
      <c r="D9" s="126"/>
      <c r="E9" s="126"/>
      <c r="F9" s="123"/>
      <c r="G9" s="123"/>
      <c r="H9" s="123"/>
      <c r="I9" s="129"/>
      <c r="J9" s="36" t="s">
        <v>11</v>
      </c>
      <c r="K9" s="37" t="s">
        <v>32</v>
      </c>
      <c r="L9" s="38" t="s">
        <v>48</v>
      </c>
      <c r="M9" s="44" t="s">
        <v>73</v>
      </c>
      <c r="N9" s="36" t="s">
        <v>60</v>
      </c>
      <c r="O9" s="38" t="s">
        <v>38</v>
      </c>
      <c r="P9" s="20" t="str">
        <f t="shared" si="0"/>
        <v>Bajo</v>
      </c>
      <c r="Q9" s="20">
        <f>IFERROR(VLOOKUP(N9,LISTAS!$Q$2:$R$4,2,0),"")</f>
        <v>5</v>
      </c>
      <c r="R9" s="20">
        <f>IFERROR(VLOOKUP(O9,LISTAS!$S$2:$T$4,2,0),"")</f>
        <v>1</v>
      </c>
      <c r="S9" s="20">
        <f t="shared" si="1"/>
        <v>5</v>
      </c>
      <c r="T9" s="20" t="str">
        <f t="shared" si="2"/>
        <v>Tolerable</v>
      </c>
      <c r="U9" s="20" t="str">
        <f t="shared" si="3"/>
        <v>No</v>
      </c>
      <c r="V9" s="74" t="s">
        <v>187</v>
      </c>
      <c r="W9" s="40"/>
      <c r="X9" s="37"/>
      <c r="Y9" s="37"/>
      <c r="Z9" s="37"/>
      <c r="AA9" s="37"/>
      <c r="AB9" s="39"/>
    </row>
    <row r="10" spans="1:28" s="35" customFormat="1" ht="40.5" x14ac:dyDescent="0.25">
      <c r="A10" s="135"/>
      <c r="B10" s="133"/>
      <c r="C10" s="41" t="s">
        <v>181</v>
      </c>
      <c r="D10" s="126"/>
      <c r="E10" s="126"/>
      <c r="F10" s="123"/>
      <c r="G10" s="123"/>
      <c r="H10" s="123"/>
      <c r="I10" s="129"/>
      <c r="J10" s="36" t="s">
        <v>9</v>
      </c>
      <c r="K10" s="37" t="s">
        <v>75</v>
      </c>
      <c r="L10" s="38" t="s">
        <v>48</v>
      </c>
      <c r="M10" s="44" t="s">
        <v>59</v>
      </c>
      <c r="N10" s="36" t="s">
        <v>60</v>
      </c>
      <c r="O10" s="38" t="s">
        <v>38</v>
      </c>
      <c r="P10" s="20" t="str">
        <f t="shared" si="0"/>
        <v>Bajo</v>
      </c>
      <c r="Q10" s="20">
        <f>IFERROR(VLOOKUP(N10,LISTAS!$Q$2:$R$4,2,0),"")</f>
        <v>5</v>
      </c>
      <c r="R10" s="20">
        <f>IFERROR(VLOOKUP(O10,LISTAS!$S$2:$T$4,2,0),"")</f>
        <v>1</v>
      </c>
      <c r="S10" s="20">
        <f t="shared" si="1"/>
        <v>5</v>
      </c>
      <c r="T10" s="20" t="str">
        <f t="shared" si="2"/>
        <v>Tolerable</v>
      </c>
      <c r="U10" s="20" t="str">
        <f t="shared" si="3"/>
        <v>No</v>
      </c>
      <c r="V10" s="73" t="s">
        <v>188</v>
      </c>
      <c r="W10" s="40"/>
      <c r="X10" s="37"/>
      <c r="Y10" s="37"/>
      <c r="Z10" s="37"/>
      <c r="AA10" s="37"/>
      <c r="AB10" s="39"/>
    </row>
    <row r="11" spans="1:28" s="35" customFormat="1" ht="175.5" x14ac:dyDescent="0.25">
      <c r="A11" s="136"/>
      <c r="B11" s="125"/>
      <c r="C11" s="41" t="s">
        <v>181</v>
      </c>
      <c r="D11" s="126"/>
      <c r="E11" s="126"/>
      <c r="F11" s="123"/>
      <c r="G11" s="123"/>
      <c r="H11" s="123"/>
      <c r="I11" s="130"/>
      <c r="J11" s="36" t="s">
        <v>13</v>
      </c>
      <c r="K11" s="37" t="s">
        <v>34</v>
      </c>
      <c r="L11" s="38" t="s">
        <v>35</v>
      </c>
      <c r="M11" s="44" t="s">
        <v>79</v>
      </c>
      <c r="N11" s="36" t="s">
        <v>60</v>
      </c>
      <c r="O11" s="38" t="s">
        <v>61</v>
      </c>
      <c r="P11" s="20" t="str">
        <f t="shared" si="0"/>
        <v>Alto</v>
      </c>
      <c r="Q11" s="20">
        <f>IFERROR(VLOOKUP(N11,LISTAS!$Q$2:$R$4,2,0),"")</f>
        <v>5</v>
      </c>
      <c r="R11" s="20">
        <f>IFERROR(VLOOKUP(O11,LISTAS!$S$2:$T$4,2,0),"")</f>
        <v>5</v>
      </c>
      <c r="S11" s="20">
        <f t="shared" si="1"/>
        <v>25</v>
      </c>
      <c r="T11" s="20" t="str">
        <f t="shared" si="2"/>
        <v>No tolerable</v>
      </c>
      <c r="U11" s="20" t="str">
        <f t="shared" si="3"/>
        <v>Si</v>
      </c>
      <c r="V11" s="74" t="s">
        <v>189</v>
      </c>
      <c r="W11" s="40"/>
      <c r="X11" s="37"/>
      <c r="Y11" s="37"/>
      <c r="Z11" s="37"/>
      <c r="AA11" s="37"/>
      <c r="AB11" s="39"/>
    </row>
    <row r="12" spans="1:28" s="35" customFormat="1" ht="40.5" x14ac:dyDescent="0.25">
      <c r="A12" s="131" t="s">
        <v>190</v>
      </c>
      <c r="B12" s="126" t="s">
        <v>191</v>
      </c>
      <c r="C12" s="43" t="s">
        <v>192</v>
      </c>
      <c r="D12" s="126" t="s">
        <v>193</v>
      </c>
      <c r="E12" s="126" t="s">
        <v>194</v>
      </c>
      <c r="F12" s="123" t="s">
        <v>2</v>
      </c>
      <c r="G12" s="123" t="s">
        <v>23</v>
      </c>
      <c r="H12" s="123" t="s">
        <v>56</v>
      </c>
      <c r="I12" s="124" t="s">
        <v>184</v>
      </c>
      <c r="J12" s="36" t="s">
        <v>5</v>
      </c>
      <c r="K12" s="37" t="s">
        <v>26</v>
      </c>
      <c r="L12" s="38" t="s">
        <v>35</v>
      </c>
      <c r="M12" s="44" t="s">
        <v>49</v>
      </c>
      <c r="N12" s="36" t="s">
        <v>60</v>
      </c>
      <c r="O12" s="38"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9" t="s">
        <v>195</v>
      </c>
      <c r="W12" s="40"/>
      <c r="X12" s="37"/>
      <c r="Y12" s="37"/>
      <c r="Z12" s="37"/>
      <c r="AA12" s="37"/>
      <c r="AB12" s="39"/>
    </row>
    <row r="13" spans="1:28" s="35" customFormat="1" ht="40.5" x14ac:dyDescent="0.25">
      <c r="A13" s="131"/>
      <c r="B13" s="126"/>
      <c r="C13" s="43" t="s">
        <v>192</v>
      </c>
      <c r="D13" s="126"/>
      <c r="E13" s="126"/>
      <c r="F13" s="123"/>
      <c r="G13" s="123"/>
      <c r="H13" s="123"/>
      <c r="I13" s="124"/>
      <c r="J13" s="36" t="s">
        <v>6</v>
      </c>
      <c r="K13" s="37" t="s">
        <v>27</v>
      </c>
      <c r="L13" s="38" t="s">
        <v>35</v>
      </c>
      <c r="M13" s="44" t="s">
        <v>49</v>
      </c>
      <c r="N13" s="36" t="s">
        <v>50</v>
      </c>
      <c r="O13" s="38" t="s">
        <v>51</v>
      </c>
      <c r="P13" s="20" t="str">
        <f t="shared" si="0"/>
        <v>Bajo</v>
      </c>
      <c r="Q13" s="20">
        <f>IFERROR(VLOOKUP(N13,LISTAS!$Q$2:$R$4,2,0),"")</f>
        <v>3</v>
      </c>
      <c r="R13" s="20">
        <f>IFERROR(VLOOKUP(O13,LISTAS!$S$2:$T$4,2,0),"")</f>
        <v>3</v>
      </c>
      <c r="S13" s="20">
        <f t="shared" si="1"/>
        <v>9</v>
      </c>
      <c r="T13" s="20" t="str">
        <f t="shared" si="2"/>
        <v>Tolerable</v>
      </c>
      <c r="U13" s="20" t="str">
        <f t="shared" si="3"/>
        <v>No</v>
      </c>
      <c r="V13" s="39" t="s">
        <v>196</v>
      </c>
      <c r="W13" s="40"/>
      <c r="X13" s="37"/>
      <c r="Y13" s="37"/>
      <c r="Z13" s="37"/>
      <c r="AA13" s="37"/>
      <c r="AB13" s="39"/>
    </row>
    <row r="14" spans="1:28" s="35" customFormat="1" ht="40.5" x14ac:dyDescent="0.25">
      <c r="A14" s="131"/>
      <c r="B14" s="126"/>
      <c r="C14" s="43" t="s">
        <v>192</v>
      </c>
      <c r="D14" s="126"/>
      <c r="E14" s="126"/>
      <c r="F14" s="123"/>
      <c r="G14" s="123"/>
      <c r="H14" s="123"/>
      <c r="I14" s="124"/>
      <c r="J14" s="36" t="s">
        <v>6</v>
      </c>
      <c r="K14" s="37" t="s">
        <v>46</v>
      </c>
      <c r="L14" s="38" t="s">
        <v>48</v>
      </c>
      <c r="M14" s="44" t="s">
        <v>49</v>
      </c>
      <c r="N14" s="36" t="s">
        <v>60</v>
      </c>
      <c r="O14" s="38" t="s">
        <v>38</v>
      </c>
      <c r="P14" s="20" t="str">
        <f t="shared" ref="P14" si="4">IFERROR(IF(S14="","",IF(S14&lt;=10,"Bajo",IF(S14&lt;=15,"Moderado",IF(S14&gt;15,"Alto","")))),"")</f>
        <v>Bajo</v>
      </c>
      <c r="Q14" s="20">
        <f>IFERROR(VLOOKUP(N14,LISTAS!$Q$2:$R$4,2,0),"")</f>
        <v>5</v>
      </c>
      <c r="R14" s="20">
        <f>IFERROR(VLOOKUP(O14,LISTAS!$S$2:$T$4,2,0),"")</f>
        <v>1</v>
      </c>
      <c r="S14" s="20">
        <f t="shared" ref="S14" si="5">IFERROR(Q14*R14,"")</f>
        <v>5</v>
      </c>
      <c r="T14" s="20" t="str">
        <f t="shared" ref="T14" si="6">IFERROR(IF(S14="","",IF(S14&lt;=10,"Tolerable",IF(S14&lt;=15,"Potencialmente no tolerable",IF(S14&gt;15,"No tolerable","")))),"")</f>
        <v>Tolerable</v>
      </c>
      <c r="U14" s="20" t="str">
        <f t="shared" ref="U14" si="7">IFERROR(IF(T14="","",IF(T14="Tolerable","No",IF(T14="Potencialmente no tolerable","No",IF(T14="No tolerable","Si","")))),"")</f>
        <v>No</v>
      </c>
      <c r="V14" s="39" t="s">
        <v>197</v>
      </c>
      <c r="W14" s="40"/>
      <c r="X14" s="37"/>
      <c r="Y14" s="37"/>
      <c r="Z14" s="37"/>
      <c r="AA14" s="37"/>
      <c r="AB14" s="39"/>
    </row>
    <row r="15" spans="1:28" s="35" customFormat="1" ht="40.5" x14ac:dyDescent="0.25">
      <c r="A15" s="131"/>
      <c r="B15" s="126"/>
      <c r="C15" s="43" t="s">
        <v>192</v>
      </c>
      <c r="D15" s="126"/>
      <c r="E15" s="126"/>
      <c r="F15" s="123"/>
      <c r="G15" s="123"/>
      <c r="H15" s="123"/>
      <c r="I15" s="124"/>
      <c r="J15" s="36" t="s">
        <v>8</v>
      </c>
      <c r="K15" s="37" t="s">
        <v>29</v>
      </c>
      <c r="L15" s="38" t="s">
        <v>35</v>
      </c>
      <c r="M15" s="44" t="s">
        <v>59</v>
      </c>
      <c r="N15" s="36" t="s">
        <v>50</v>
      </c>
      <c r="O15" s="38" t="s">
        <v>38</v>
      </c>
      <c r="P15" s="20" t="str">
        <f t="shared" si="0"/>
        <v>Bajo</v>
      </c>
      <c r="Q15" s="20">
        <f>IFERROR(VLOOKUP(N15,LISTAS!$Q$2:$R$4,2,0),"")</f>
        <v>3</v>
      </c>
      <c r="R15" s="20">
        <f>IFERROR(VLOOKUP(O15,LISTAS!$S$2:$T$4,2,0),"")</f>
        <v>1</v>
      </c>
      <c r="S15" s="20">
        <f t="shared" si="1"/>
        <v>3</v>
      </c>
      <c r="T15" s="20" t="str">
        <f t="shared" si="2"/>
        <v>Tolerable</v>
      </c>
      <c r="U15" s="20" t="str">
        <f t="shared" si="3"/>
        <v>No</v>
      </c>
      <c r="V15" s="39" t="s">
        <v>198</v>
      </c>
      <c r="W15" s="40"/>
      <c r="X15" s="37"/>
      <c r="Y15" s="37"/>
      <c r="Z15" s="37"/>
      <c r="AA15" s="37"/>
      <c r="AB15" s="39"/>
    </row>
    <row r="16" spans="1:28" s="35" customFormat="1" ht="54" x14ac:dyDescent="0.25">
      <c r="A16" s="131"/>
      <c r="B16" s="126"/>
      <c r="C16" s="43" t="s">
        <v>192</v>
      </c>
      <c r="D16" s="126"/>
      <c r="E16" s="126"/>
      <c r="F16" s="123"/>
      <c r="G16" s="123"/>
      <c r="H16" s="123"/>
      <c r="I16" s="124"/>
      <c r="J16" s="36" t="s">
        <v>9</v>
      </c>
      <c r="K16" s="37" t="s">
        <v>30</v>
      </c>
      <c r="L16" s="38" t="s">
        <v>35</v>
      </c>
      <c r="M16" s="44" t="s">
        <v>59</v>
      </c>
      <c r="N16" s="36" t="s">
        <v>50</v>
      </c>
      <c r="O16" s="38" t="s">
        <v>51</v>
      </c>
      <c r="P16" s="20" t="str">
        <f t="shared" si="0"/>
        <v>Bajo</v>
      </c>
      <c r="Q16" s="20">
        <f>IFERROR(VLOOKUP(N16,LISTAS!$Q$2:$R$4,2,0),"")</f>
        <v>3</v>
      </c>
      <c r="R16" s="20">
        <f>IFERROR(VLOOKUP(O16,LISTAS!$S$2:$T$4,2,0),"")</f>
        <v>3</v>
      </c>
      <c r="S16" s="20">
        <f t="shared" si="1"/>
        <v>9</v>
      </c>
      <c r="T16" s="20" t="str">
        <f t="shared" si="2"/>
        <v>Tolerable</v>
      </c>
      <c r="U16" s="20" t="str">
        <f t="shared" si="3"/>
        <v>No</v>
      </c>
      <c r="V16" s="39" t="s">
        <v>199</v>
      </c>
      <c r="W16" s="40"/>
      <c r="X16" s="37"/>
      <c r="Y16" s="37"/>
      <c r="Z16" s="37"/>
      <c r="AA16" s="37"/>
      <c r="AB16" s="39"/>
    </row>
    <row r="17" spans="1:28" s="35" customFormat="1" ht="40.5" x14ac:dyDescent="0.25">
      <c r="A17" s="131"/>
      <c r="B17" s="126"/>
      <c r="C17" s="43" t="s">
        <v>192</v>
      </c>
      <c r="D17" s="126"/>
      <c r="E17" s="126"/>
      <c r="F17" s="123"/>
      <c r="G17" s="123"/>
      <c r="H17" s="123"/>
      <c r="I17" s="124"/>
      <c r="J17" s="36" t="s">
        <v>9</v>
      </c>
      <c r="K17" s="37" t="s">
        <v>47</v>
      </c>
      <c r="L17" s="38" t="s">
        <v>35</v>
      </c>
      <c r="M17" s="44" t="s">
        <v>59</v>
      </c>
      <c r="N17" s="36" t="s">
        <v>50</v>
      </c>
      <c r="O17" s="38" t="s">
        <v>51</v>
      </c>
      <c r="P17" s="20" t="str">
        <f t="shared" si="0"/>
        <v>Bajo</v>
      </c>
      <c r="Q17" s="20">
        <f>IFERROR(VLOOKUP(N17,LISTAS!$Q$2:$R$4,2,0),"")</f>
        <v>3</v>
      </c>
      <c r="R17" s="20">
        <f>IFERROR(VLOOKUP(O17,LISTAS!$S$2:$T$4,2,0),"")</f>
        <v>3</v>
      </c>
      <c r="S17" s="20">
        <f t="shared" si="1"/>
        <v>9</v>
      </c>
      <c r="T17" s="20" t="str">
        <f t="shared" si="2"/>
        <v>Tolerable</v>
      </c>
      <c r="U17" s="20" t="str">
        <f t="shared" si="3"/>
        <v>No</v>
      </c>
      <c r="V17" s="39" t="s">
        <v>200</v>
      </c>
      <c r="W17" s="40"/>
      <c r="X17" s="37"/>
      <c r="Y17" s="37"/>
      <c r="Z17" s="37"/>
      <c r="AA17" s="37"/>
      <c r="AB17" s="39"/>
    </row>
    <row r="18" spans="1:28" s="35" customFormat="1" ht="54" x14ac:dyDescent="0.25">
      <c r="A18" s="131"/>
      <c r="B18" s="126"/>
      <c r="C18" s="43" t="s">
        <v>192</v>
      </c>
      <c r="D18" s="126"/>
      <c r="E18" s="126"/>
      <c r="F18" s="123"/>
      <c r="G18" s="123"/>
      <c r="H18" s="123"/>
      <c r="I18" s="124"/>
      <c r="J18" s="36" t="s">
        <v>9</v>
      </c>
      <c r="K18" s="37" t="s">
        <v>67</v>
      </c>
      <c r="L18" s="38" t="s">
        <v>35</v>
      </c>
      <c r="M18" s="44" t="s">
        <v>59</v>
      </c>
      <c r="N18" s="36" t="s">
        <v>60</v>
      </c>
      <c r="O18" s="38" t="s">
        <v>61</v>
      </c>
      <c r="P18" s="20" t="str">
        <f t="shared" si="0"/>
        <v>Alto</v>
      </c>
      <c r="Q18" s="20">
        <f>IFERROR(VLOOKUP(N18,LISTAS!$Q$2:$R$4,2,0),"")</f>
        <v>5</v>
      </c>
      <c r="R18" s="20">
        <f>IFERROR(VLOOKUP(O18,LISTAS!$S$2:$T$4,2,0),"")</f>
        <v>5</v>
      </c>
      <c r="S18" s="20">
        <f t="shared" si="1"/>
        <v>25</v>
      </c>
      <c r="T18" s="20" t="str">
        <f t="shared" si="2"/>
        <v>No tolerable</v>
      </c>
      <c r="U18" s="20" t="str">
        <f t="shared" si="3"/>
        <v>Si</v>
      </c>
      <c r="V18" s="73" t="s">
        <v>185</v>
      </c>
      <c r="W18" s="40"/>
      <c r="X18" s="37"/>
      <c r="Y18" s="37"/>
      <c r="Z18" s="37"/>
      <c r="AA18" s="37"/>
      <c r="AB18" s="39"/>
    </row>
    <row r="19" spans="1:28" s="35" customFormat="1" ht="40.5" x14ac:dyDescent="0.25">
      <c r="A19" s="131"/>
      <c r="B19" s="126"/>
      <c r="C19" s="43" t="s">
        <v>192</v>
      </c>
      <c r="D19" s="126"/>
      <c r="E19" s="126"/>
      <c r="F19" s="123"/>
      <c r="G19" s="123"/>
      <c r="H19" s="123"/>
      <c r="I19" s="124"/>
      <c r="J19" s="36" t="s">
        <v>9</v>
      </c>
      <c r="K19" s="37" t="s">
        <v>72</v>
      </c>
      <c r="L19" s="38" t="s">
        <v>35</v>
      </c>
      <c r="M19" s="44" t="s">
        <v>59</v>
      </c>
      <c r="N19" s="36" t="s">
        <v>60</v>
      </c>
      <c r="O19" s="38" t="s">
        <v>61</v>
      </c>
      <c r="P19" s="20" t="str">
        <f t="shared" si="0"/>
        <v>Alto</v>
      </c>
      <c r="Q19" s="20">
        <f>IFERROR(VLOOKUP(N19,LISTAS!$Q$2:$R$4,2,0),"")</f>
        <v>5</v>
      </c>
      <c r="R19" s="20">
        <f>IFERROR(VLOOKUP(O19,LISTAS!$S$2:$T$4,2,0),"")</f>
        <v>5</v>
      </c>
      <c r="S19" s="20">
        <f t="shared" si="1"/>
        <v>25</v>
      </c>
      <c r="T19" s="20" t="str">
        <f t="shared" si="2"/>
        <v>No tolerable</v>
      </c>
      <c r="U19" s="20" t="str">
        <f t="shared" si="3"/>
        <v>Si</v>
      </c>
      <c r="V19" s="33" t="s">
        <v>201</v>
      </c>
      <c r="W19" s="40"/>
      <c r="X19" s="37"/>
      <c r="Y19" s="37"/>
      <c r="Z19" s="37"/>
      <c r="AA19" s="37"/>
      <c r="AB19" s="39"/>
    </row>
    <row r="20" spans="1:28" s="35" customFormat="1" ht="67.5" x14ac:dyDescent="0.25">
      <c r="A20" s="131"/>
      <c r="B20" s="126"/>
      <c r="C20" s="43" t="s">
        <v>192</v>
      </c>
      <c r="D20" s="126"/>
      <c r="E20" s="126"/>
      <c r="F20" s="123"/>
      <c r="G20" s="123"/>
      <c r="H20" s="123"/>
      <c r="I20" s="124"/>
      <c r="J20" s="36" t="s">
        <v>9</v>
      </c>
      <c r="K20" s="37" t="s">
        <v>75</v>
      </c>
      <c r="L20" s="38" t="s">
        <v>48</v>
      </c>
      <c r="M20" s="44" t="s">
        <v>59</v>
      </c>
      <c r="N20" s="36" t="s">
        <v>60</v>
      </c>
      <c r="O20" s="38" t="s">
        <v>38</v>
      </c>
      <c r="P20" s="20" t="str">
        <f t="shared" si="0"/>
        <v>Bajo</v>
      </c>
      <c r="Q20" s="20">
        <f>IFERROR(VLOOKUP(N20,LISTAS!$Q$2:$R$4,2,0),"")</f>
        <v>5</v>
      </c>
      <c r="R20" s="20">
        <f>IFERROR(VLOOKUP(O20,LISTAS!$S$2:$T$4,2,0),"")</f>
        <v>1</v>
      </c>
      <c r="S20" s="20">
        <f t="shared" si="1"/>
        <v>5</v>
      </c>
      <c r="T20" s="20" t="str">
        <f t="shared" si="2"/>
        <v>Tolerable</v>
      </c>
      <c r="U20" s="20" t="str">
        <f t="shared" si="3"/>
        <v>No</v>
      </c>
      <c r="V20" s="73" t="s">
        <v>202</v>
      </c>
      <c r="W20" s="40"/>
      <c r="X20" s="37"/>
      <c r="Y20" s="37"/>
      <c r="Z20" s="37"/>
      <c r="AA20" s="37"/>
      <c r="AB20" s="39"/>
    </row>
    <row r="21" spans="1:28" s="35" customFormat="1" ht="67.5" x14ac:dyDescent="0.25">
      <c r="A21" s="131"/>
      <c r="B21" s="126"/>
      <c r="C21" s="43" t="s">
        <v>192</v>
      </c>
      <c r="D21" s="126"/>
      <c r="E21" s="126"/>
      <c r="F21" s="123"/>
      <c r="G21" s="123"/>
      <c r="H21" s="123"/>
      <c r="I21" s="124"/>
      <c r="J21" s="36" t="s">
        <v>10</v>
      </c>
      <c r="K21" s="37" t="s">
        <v>31</v>
      </c>
      <c r="L21" s="38" t="s">
        <v>35</v>
      </c>
      <c r="M21" s="44" t="s">
        <v>68</v>
      </c>
      <c r="N21" s="36" t="s">
        <v>60</v>
      </c>
      <c r="O21" s="38" t="s">
        <v>61</v>
      </c>
      <c r="P21" s="20" t="str">
        <f t="shared" si="0"/>
        <v>Alto</v>
      </c>
      <c r="Q21" s="20">
        <f>IFERROR(VLOOKUP(N21,LISTAS!$Q$2:$R$4,2,0),"")</f>
        <v>5</v>
      </c>
      <c r="R21" s="20">
        <f>IFERROR(VLOOKUP(O21,LISTAS!$S$2:$T$4,2,0),"")</f>
        <v>5</v>
      </c>
      <c r="S21" s="20">
        <f t="shared" si="1"/>
        <v>25</v>
      </c>
      <c r="T21" s="20" t="str">
        <f t="shared" si="2"/>
        <v>No tolerable</v>
      </c>
      <c r="U21" s="20" t="str">
        <f t="shared" si="3"/>
        <v>Si</v>
      </c>
      <c r="V21" s="39" t="s">
        <v>203</v>
      </c>
      <c r="W21" s="40"/>
      <c r="X21" s="37"/>
      <c r="Y21" s="37"/>
      <c r="Z21" s="37"/>
      <c r="AA21" s="37"/>
      <c r="AB21" s="39"/>
    </row>
    <row r="22" spans="1:28" s="35" customFormat="1" ht="27" x14ac:dyDescent="0.25">
      <c r="A22" s="131"/>
      <c r="B22" s="126"/>
      <c r="C22" s="43" t="s">
        <v>192</v>
      </c>
      <c r="D22" s="126"/>
      <c r="E22" s="126"/>
      <c r="F22" s="123"/>
      <c r="G22" s="123"/>
      <c r="H22" s="123"/>
      <c r="I22" s="124"/>
      <c r="J22" s="36" t="s">
        <v>11</v>
      </c>
      <c r="K22" s="37" t="s">
        <v>32</v>
      </c>
      <c r="L22" s="38" t="s">
        <v>48</v>
      </c>
      <c r="M22" s="44" t="s">
        <v>73</v>
      </c>
      <c r="N22" s="36" t="s">
        <v>60</v>
      </c>
      <c r="O22" s="38" t="s">
        <v>38</v>
      </c>
      <c r="P22" s="20" t="str">
        <f t="shared" si="0"/>
        <v>Bajo</v>
      </c>
      <c r="Q22" s="20">
        <f>IFERROR(VLOOKUP(N22,LISTAS!$Q$2:$R$4,2,0),"")</f>
        <v>5</v>
      </c>
      <c r="R22" s="20">
        <f>IFERROR(VLOOKUP(O22,LISTAS!$S$2:$T$4,2,0),"")</f>
        <v>1</v>
      </c>
      <c r="S22" s="20">
        <f t="shared" si="1"/>
        <v>5</v>
      </c>
      <c r="T22" s="20" t="str">
        <f t="shared" si="2"/>
        <v>Tolerable</v>
      </c>
      <c r="U22" s="20" t="str">
        <f t="shared" si="3"/>
        <v>No</v>
      </c>
      <c r="V22" s="74" t="s">
        <v>187</v>
      </c>
      <c r="W22" s="40"/>
      <c r="X22" s="37"/>
      <c r="Y22" s="37"/>
      <c r="Z22" s="37"/>
      <c r="AA22" s="37"/>
      <c r="AB22" s="39"/>
    </row>
    <row r="23" spans="1:28" s="35" customFormat="1" ht="135" x14ac:dyDescent="0.25">
      <c r="A23" s="131"/>
      <c r="B23" s="126"/>
      <c r="C23" s="43" t="s">
        <v>192</v>
      </c>
      <c r="D23" s="126"/>
      <c r="E23" s="126"/>
      <c r="F23" s="123"/>
      <c r="G23" s="123"/>
      <c r="H23" s="123"/>
      <c r="I23" s="124"/>
      <c r="J23" s="36" t="s">
        <v>13</v>
      </c>
      <c r="K23" s="37" t="s">
        <v>34</v>
      </c>
      <c r="L23" s="38" t="s">
        <v>35</v>
      </c>
      <c r="M23" s="44" t="s">
        <v>79</v>
      </c>
      <c r="N23" s="36" t="s">
        <v>60</v>
      </c>
      <c r="O23" s="38" t="s">
        <v>61</v>
      </c>
      <c r="P23" s="20" t="str">
        <f t="shared" si="0"/>
        <v>Alto</v>
      </c>
      <c r="Q23" s="20">
        <f>IFERROR(VLOOKUP(N23,LISTAS!$Q$2:$R$4,2,0),"")</f>
        <v>5</v>
      </c>
      <c r="R23" s="20">
        <f>IFERROR(VLOOKUP(O23,LISTAS!$S$2:$T$4,2,0),"")</f>
        <v>5</v>
      </c>
      <c r="S23" s="20">
        <f t="shared" si="1"/>
        <v>25</v>
      </c>
      <c r="T23" s="20" t="str">
        <f t="shared" si="2"/>
        <v>No tolerable</v>
      </c>
      <c r="U23" s="20" t="str">
        <f t="shared" si="3"/>
        <v>Si</v>
      </c>
      <c r="V23" s="74" t="s">
        <v>204</v>
      </c>
      <c r="W23" s="40"/>
      <c r="X23" s="37"/>
      <c r="Y23" s="37"/>
      <c r="Z23" s="37"/>
      <c r="AA23" s="37"/>
      <c r="AB23" s="39"/>
    </row>
    <row r="24" spans="1:28" s="35" customFormat="1" ht="40.5" x14ac:dyDescent="0.25">
      <c r="A24" s="131"/>
      <c r="B24" s="126"/>
      <c r="C24" s="43" t="s">
        <v>192</v>
      </c>
      <c r="D24" s="126"/>
      <c r="E24" s="126"/>
      <c r="F24" s="123"/>
      <c r="G24" s="123"/>
      <c r="H24" s="123"/>
      <c r="I24" s="124"/>
      <c r="J24" s="36" t="s">
        <v>4</v>
      </c>
      <c r="K24" s="37" t="s">
        <v>66</v>
      </c>
      <c r="L24" s="38" t="s">
        <v>35</v>
      </c>
      <c r="M24" s="44" t="s">
        <v>36</v>
      </c>
      <c r="N24" s="36" t="s">
        <v>50</v>
      </c>
      <c r="O24" s="38" t="s">
        <v>51</v>
      </c>
      <c r="P24" s="20" t="str">
        <f t="shared" si="0"/>
        <v>Bajo</v>
      </c>
      <c r="Q24" s="20">
        <f>IFERROR(VLOOKUP(N24,LISTAS!$Q$2:$R$4,2,0),"")</f>
        <v>3</v>
      </c>
      <c r="R24" s="20">
        <f>IFERROR(VLOOKUP(O24,LISTAS!$S$2:$T$4,2,0),"")</f>
        <v>3</v>
      </c>
      <c r="S24" s="20">
        <f t="shared" si="1"/>
        <v>9</v>
      </c>
      <c r="T24" s="20" t="str">
        <f t="shared" si="2"/>
        <v>Tolerable</v>
      </c>
      <c r="U24" s="20" t="str">
        <f t="shared" si="3"/>
        <v>No</v>
      </c>
      <c r="V24" s="39" t="s">
        <v>205</v>
      </c>
      <c r="W24" s="40"/>
      <c r="X24" s="37"/>
      <c r="Y24" s="37"/>
      <c r="Z24" s="37"/>
      <c r="AA24" s="37"/>
      <c r="AB24" s="39"/>
    </row>
    <row r="25" spans="1:28" s="35" customFormat="1" ht="40.5" x14ac:dyDescent="0.25">
      <c r="A25" s="131"/>
      <c r="B25" s="126"/>
      <c r="C25" s="43" t="s">
        <v>192</v>
      </c>
      <c r="D25" s="126"/>
      <c r="E25" s="126"/>
      <c r="F25" s="123"/>
      <c r="G25" s="123"/>
      <c r="H25" s="123"/>
      <c r="I25" s="124"/>
      <c r="J25" s="36" t="s">
        <v>4</v>
      </c>
      <c r="K25" s="37" t="s">
        <v>71</v>
      </c>
      <c r="L25" s="38" t="s">
        <v>35</v>
      </c>
      <c r="M25" s="44" t="s">
        <v>36</v>
      </c>
      <c r="N25" s="36" t="s">
        <v>50</v>
      </c>
      <c r="O25" s="38" t="s">
        <v>51</v>
      </c>
      <c r="P25" s="20" t="str">
        <f t="shared" si="0"/>
        <v>Bajo</v>
      </c>
      <c r="Q25" s="20">
        <f>IFERROR(VLOOKUP(N25,LISTAS!$Q$2:$R$4,2,0),"")</f>
        <v>3</v>
      </c>
      <c r="R25" s="20">
        <f>IFERROR(VLOOKUP(O25,LISTAS!$S$2:$T$4,2,0),"")</f>
        <v>3</v>
      </c>
      <c r="S25" s="20">
        <f t="shared" si="1"/>
        <v>9</v>
      </c>
      <c r="T25" s="20" t="str">
        <f t="shared" si="2"/>
        <v>Tolerable</v>
      </c>
      <c r="U25" s="20" t="str">
        <f t="shared" si="3"/>
        <v>No</v>
      </c>
      <c r="V25" s="39" t="s">
        <v>206</v>
      </c>
      <c r="W25" s="40"/>
      <c r="X25" s="37"/>
      <c r="Y25" s="37"/>
      <c r="Z25" s="37"/>
      <c r="AA25" s="37"/>
      <c r="AB25" s="39"/>
    </row>
    <row r="26" spans="1:28" s="35" customFormat="1" ht="54" x14ac:dyDescent="0.25">
      <c r="A26" s="131" t="s">
        <v>207</v>
      </c>
      <c r="B26" s="126" t="s">
        <v>208</v>
      </c>
      <c r="C26" s="43" t="s">
        <v>209</v>
      </c>
      <c r="D26" s="126" t="s">
        <v>210</v>
      </c>
      <c r="E26" s="126" t="s">
        <v>211</v>
      </c>
      <c r="F26" s="123" t="s">
        <v>2</v>
      </c>
      <c r="G26" s="123" t="s">
        <v>23</v>
      </c>
      <c r="H26" s="123" t="s">
        <v>56</v>
      </c>
      <c r="I26" s="124" t="s">
        <v>184</v>
      </c>
      <c r="J26" s="36" t="s">
        <v>4</v>
      </c>
      <c r="K26" s="37" t="s">
        <v>44</v>
      </c>
      <c r="L26" s="38" t="s">
        <v>35</v>
      </c>
      <c r="M26" s="44" t="s">
        <v>36</v>
      </c>
      <c r="N26" s="36" t="s">
        <v>60</v>
      </c>
      <c r="O26" s="38" t="s">
        <v>51</v>
      </c>
      <c r="P26" s="20" t="str">
        <f t="shared" si="0"/>
        <v>Moderado</v>
      </c>
      <c r="Q26" s="20">
        <f>IFERROR(VLOOKUP(N26,LISTAS!$Q$2:$R$4,2,0),"")</f>
        <v>5</v>
      </c>
      <c r="R26" s="20">
        <f>IFERROR(VLOOKUP(O26,LISTAS!$S$2:$T$4,2,0),"")</f>
        <v>3</v>
      </c>
      <c r="S26" s="20">
        <f t="shared" si="1"/>
        <v>15</v>
      </c>
      <c r="T26" s="20" t="str">
        <f t="shared" si="2"/>
        <v>Potencialmente no tolerable</v>
      </c>
      <c r="U26" s="20" t="str">
        <f t="shared" si="3"/>
        <v>No</v>
      </c>
      <c r="V26" s="39" t="s">
        <v>212</v>
      </c>
      <c r="W26" s="40"/>
      <c r="X26" s="37"/>
      <c r="Y26" s="37"/>
      <c r="Z26" s="37"/>
      <c r="AA26" s="37"/>
      <c r="AB26" s="39"/>
    </row>
    <row r="27" spans="1:28" s="35" customFormat="1" ht="54" x14ac:dyDescent="0.25">
      <c r="A27" s="131"/>
      <c r="B27" s="126"/>
      <c r="C27" s="43" t="s">
        <v>209</v>
      </c>
      <c r="D27" s="126"/>
      <c r="E27" s="126"/>
      <c r="F27" s="123"/>
      <c r="G27" s="123"/>
      <c r="H27" s="123"/>
      <c r="I27" s="124"/>
      <c r="J27" s="36" t="s">
        <v>4</v>
      </c>
      <c r="K27" s="37" t="s">
        <v>57</v>
      </c>
      <c r="L27" s="38" t="s">
        <v>35</v>
      </c>
      <c r="M27" s="44" t="s">
        <v>36</v>
      </c>
      <c r="N27" s="36" t="s">
        <v>50</v>
      </c>
      <c r="O27" s="38" t="s">
        <v>61</v>
      </c>
      <c r="P27" s="20" t="str">
        <f t="shared" si="0"/>
        <v>Moderado</v>
      </c>
      <c r="Q27" s="20">
        <f>IFERROR(VLOOKUP(N27,LISTAS!$Q$2:$R$4,2,0),"")</f>
        <v>3</v>
      </c>
      <c r="R27" s="20">
        <f>IFERROR(VLOOKUP(O27,LISTAS!$S$2:$T$4,2,0),"")</f>
        <v>5</v>
      </c>
      <c r="S27" s="20">
        <f t="shared" si="1"/>
        <v>15</v>
      </c>
      <c r="T27" s="20" t="str">
        <f t="shared" si="2"/>
        <v>Potencialmente no tolerable</v>
      </c>
      <c r="U27" s="20" t="str">
        <f t="shared" si="3"/>
        <v>No</v>
      </c>
      <c r="V27" s="39" t="s">
        <v>213</v>
      </c>
      <c r="W27" s="40"/>
      <c r="X27" s="37"/>
      <c r="Y27" s="37"/>
      <c r="Z27" s="37"/>
      <c r="AA27" s="37"/>
      <c r="AB27" s="39"/>
    </row>
    <row r="28" spans="1:28" s="35" customFormat="1" ht="54" x14ac:dyDescent="0.25">
      <c r="A28" s="131"/>
      <c r="B28" s="126"/>
      <c r="C28" s="43" t="s">
        <v>209</v>
      </c>
      <c r="D28" s="126"/>
      <c r="E28" s="126"/>
      <c r="F28" s="123"/>
      <c r="G28" s="123"/>
      <c r="H28" s="123"/>
      <c r="I28" s="124"/>
      <c r="J28" s="36" t="s">
        <v>4</v>
      </c>
      <c r="K28" s="37" t="s">
        <v>66</v>
      </c>
      <c r="L28" s="38" t="s">
        <v>35</v>
      </c>
      <c r="M28" s="44" t="s">
        <v>36</v>
      </c>
      <c r="N28" s="36" t="s">
        <v>50</v>
      </c>
      <c r="O28" s="38" t="s">
        <v>51</v>
      </c>
      <c r="P28" s="20" t="str">
        <f t="shared" si="0"/>
        <v>Bajo</v>
      </c>
      <c r="Q28" s="20">
        <f>IFERROR(VLOOKUP(N28,LISTAS!$Q$2:$R$4,2,0),"")</f>
        <v>3</v>
      </c>
      <c r="R28" s="20">
        <f>IFERROR(VLOOKUP(O28,LISTAS!$S$2:$T$4,2,0),"")</f>
        <v>3</v>
      </c>
      <c r="S28" s="20">
        <f t="shared" si="1"/>
        <v>9</v>
      </c>
      <c r="T28" s="20" t="str">
        <f t="shared" si="2"/>
        <v>Tolerable</v>
      </c>
      <c r="U28" s="20" t="str">
        <f t="shared" si="3"/>
        <v>No</v>
      </c>
      <c r="V28" s="39" t="s">
        <v>214</v>
      </c>
      <c r="W28" s="40"/>
      <c r="X28" s="37"/>
      <c r="Y28" s="37"/>
      <c r="Z28" s="37"/>
      <c r="AA28" s="37"/>
      <c r="AB28" s="39"/>
    </row>
    <row r="29" spans="1:28" s="35" customFormat="1" ht="27" x14ac:dyDescent="0.25">
      <c r="A29" s="131"/>
      <c r="B29" s="126"/>
      <c r="C29" s="43" t="s">
        <v>209</v>
      </c>
      <c r="D29" s="126"/>
      <c r="E29" s="126"/>
      <c r="F29" s="123"/>
      <c r="G29" s="123"/>
      <c r="H29" s="123"/>
      <c r="I29" s="124"/>
      <c r="J29" s="36" t="s">
        <v>4</v>
      </c>
      <c r="K29" s="37" t="s">
        <v>71</v>
      </c>
      <c r="L29" s="38" t="s">
        <v>35</v>
      </c>
      <c r="M29" s="44" t="s">
        <v>36</v>
      </c>
      <c r="N29" s="36" t="s">
        <v>50</v>
      </c>
      <c r="O29" s="38" t="s">
        <v>51</v>
      </c>
      <c r="P29" s="20" t="str">
        <f t="shared" si="0"/>
        <v>Bajo</v>
      </c>
      <c r="Q29" s="20">
        <f>IFERROR(VLOOKUP(N29,LISTAS!$Q$2:$R$4,2,0),"")</f>
        <v>3</v>
      </c>
      <c r="R29" s="20">
        <f>IFERROR(VLOOKUP(O29,LISTAS!$S$2:$T$4,2,0),"")</f>
        <v>3</v>
      </c>
      <c r="S29" s="20">
        <f t="shared" si="1"/>
        <v>9</v>
      </c>
      <c r="T29" s="20" t="str">
        <f t="shared" si="2"/>
        <v>Tolerable</v>
      </c>
      <c r="U29" s="20" t="str">
        <f t="shared" si="3"/>
        <v>No</v>
      </c>
      <c r="V29" s="39" t="s">
        <v>215</v>
      </c>
      <c r="W29" s="40"/>
      <c r="X29" s="37"/>
      <c r="Y29" s="37"/>
      <c r="Z29" s="37"/>
      <c r="AA29" s="37"/>
      <c r="AB29" s="39"/>
    </row>
    <row r="30" spans="1:28" s="35" customFormat="1" ht="40.5" x14ac:dyDescent="0.25">
      <c r="A30" s="131"/>
      <c r="B30" s="126"/>
      <c r="C30" s="43" t="s">
        <v>209</v>
      </c>
      <c r="D30" s="126"/>
      <c r="E30" s="126"/>
      <c r="F30" s="123"/>
      <c r="G30" s="123"/>
      <c r="H30" s="123"/>
      <c r="I30" s="124"/>
      <c r="J30" s="36" t="s">
        <v>5</v>
      </c>
      <c r="K30" s="37" t="s">
        <v>26</v>
      </c>
      <c r="L30" s="38" t="s">
        <v>35</v>
      </c>
      <c r="M30" s="44" t="s">
        <v>49</v>
      </c>
      <c r="N30" s="36" t="s">
        <v>37</v>
      </c>
      <c r="O30" s="38" t="s">
        <v>38</v>
      </c>
      <c r="P30" s="20" t="str">
        <f t="shared" si="0"/>
        <v>Bajo</v>
      </c>
      <c r="Q30" s="20">
        <f>IFERROR(VLOOKUP(N30,LISTAS!$Q$2:$R$4,2,0),"")</f>
        <v>1</v>
      </c>
      <c r="R30" s="20">
        <f>IFERROR(VLOOKUP(O30,LISTAS!$S$2:$T$4,2,0),"")</f>
        <v>1</v>
      </c>
      <c r="S30" s="20">
        <f t="shared" si="1"/>
        <v>1</v>
      </c>
      <c r="T30" s="20" t="str">
        <f t="shared" si="2"/>
        <v>Tolerable</v>
      </c>
      <c r="U30" s="20" t="str">
        <f t="shared" si="3"/>
        <v>No</v>
      </c>
      <c r="V30" s="39" t="s">
        <v>195</v>
      </c>
      <c r="W30" s="40"/>
      <c r="X30" s="37"/>
      <c r="Y30" s="37"/>
      <c r="Z30" s="37"/>
      <c r="AA30" s="37"/>
      <c r="AB30" s="39"/>
    </row>
    <row r="31" spans="1:28" s="35" customFormat="1" ht="40.5" x14ac:dyDescent="0.25">
      <c r="A31" s="131"/>
      <c r="B31" s="126"/>
      <c r="C31" s="43" t="s">
        <v>209</v>
      </c>
      <c r="D31" s="126"/>
      <c r="E31" s="126"/>
      <c r="F31" s="123"/>
      <c r="G31" s="123"/>
      <c r="H31" s="123"/>
      <c r="I31" s="124"/>
      <c r="J31" s="36" t="s">
        <v>6</v>
      </c>
      <c r="K31" s="37" t="s">
        <v>27</v>
      </c>
      <c r="L31" s="38" t="s">
        <v>35</v>
      </c>
      <c r="M31" s="44" t="s">
        <v>49</v>
      </c>
      <c r="N31" s="36" t="s">
        <v>50</v>
      </c>
      <c r="O31" s="38" t="s">
        <v>51</v>
      </c>
      <c r="P31" s="20" t="str">
        <f t="shared" si="0"/>
        <v>Bajo</v>
      </c>
      <c r="Q31" s="20">
        <f>IFERROR(VLOOKUP(N31,LISTAS!$Q$2:$R$4,2,0),"")</f>
        <v>3</v>
      </c>
      <c r="R31" s="20">
        <f>IFERROR(VLOOKUP(O31,LISTAS!$S$2:$T$4,2,0),"")</f>
        <v>3</v>
      </c>
      <c r="S31" s="20">
        <f t="shared" si="1"/>
        <v>9</v>
      </c>
      <c r="T31" s="20" t="str">
        <f t="shared" si="2"/>
        <v>Tolerable</v>
      </c>
      <c r="U31" s="20" t="str">
        <f t="shared" si="3"/>
        <v>No</v>
      </c>
      <c r="V31" s="39" t="s">
        <v>196</v>
      </c>
      <c r="W31" s="40"/>
      <c r="X31" s="37"/>
      <c r="Y31" s="37"/>
      <c r="Z31" s="37"/>
      <c r="AA31" s="37"/>
      <c r="AB31" s="39"/>
    </row>
    <row r="32" spans="1:28" s="35" customFormat="1" ht="40.5" x14ac:dyDescent="0.25">
      <c r="A32" s="131"/>
      <c r="B32" s="126"/>
      <c r="C32" s="43" t="s">
        <v>209</v>
      </c>
      <c r="D32" s="126"/>
      <c r="E32" s="126"/>
      <c r="F32" s="123"/>
      <c r="G32" s="123"/>
      <c r="H32" s="123"/>
      <c r="I32" s="124"/>
      <c r="J32" s="36" t="s">
        <v>6</v>
      </c>
      <c r="K32" s="37" t="s">
        <v>46</v>
      </c>
      <c r="L32" s="38" t="s">
        <v>48</v>
      </c>
      <c r="M32" s="44" t="s">
        <v>49</v>
      </c>
      <c r="N32" s="36" t="s">
        <v>60</v>
      </c>
      <c r="O32" s="38" t="s">
        <v>38</v>
      </c>
      <c r="P32" s="20" t="str">
        <f t="shared" ref="P32" si="8">IFERROR(IF(S32="","",IF(S32&lt;=10,"Bajo",IF(S32&lt;=15,"Moderado",IF(S32&gt;15,"Alto","")))),"")</f>
        <v>Bajo</v>
      </c>
      <c r="Q32" s="20">
        <f>IFERROR(VLOOKUP(N32,LISTAS!$Q$2:$R$4,2,0),"")</f>
        <v>5</v>
      </c>
      <c r="R32" s="20">
        <f>IFERROR(VLOOKUP(O32,LISTAS!$S$2:$T$4,2,0),"")</f>
        <v>1</v>
      </c>
      <c r="S32" s="20">
        <f t="shared" ref="S32" si="9">IFERROR(Q32*R32,"")</f>
        <v>5</v>
      </c>
      <c r="T32" s="20" t="str">
        <f t="shared" ref="T32" si="10">IFERROR(IF(S32="","",IF(S32&lt;=10,"Tolerable",IF(S32&lt;=15,"Potencialmente no tolerable",IF(S32&gt;15,"No tolerable","")))),"")</f>
        <v>Tolerable</v>
      </c>
      <c r="U32" s="20" t="str">
        <f t="shared" ref="U32" si="11">IFERROR(IF(T32="","",IF(T32="Tolerable","No",IF(T32="Potencialmente no tolerable","No",IF(T32="No tolerable","Si","")))),"")</f>
        <v>No</v>
      </c>
      <c r="V32" s="39" t="s">
        <v>197</v>
      </c>
      <c r="W32" s="40"/>
      <c r="X32" s="37"/>
      <c r="Y32" s="37"/>
      <c r="Z32" s="37"/>
      <c r="AA32" s="37"/>
      <c r="AB32" s="39"/>
    </row>
    <row r="33" spans="1:28" s="35" customFormat="1" ht="40.5" x14ac:dyDescent="0.25">
      <c r="A33" s="131"/>
      <c r="B33" s="126"/>
      <c r="C33" s="43" t="s">
        <v>209</v>
      </c>
      <c r="D33" s="126"/>
      <c r="E33" s="126"/>
      <c r="F33" s="123"/>
      <c r="G33" s="123"/>
      <c r="H33" s="123"/>
      <c r="I33" s="124"/>
      <c r="J33" s="71" t="s">
        <v>8</v>
      </c>
      <c r="K33" s="72" t="s">
        <v>29</v>
      </c>
      <c r="L33" s="38" t="s">
        <v>35</v>
      </c>
      <c r="M33" s="44" t="s">
        <v>59</v>
      </c>
      <c r="N33" s="36" t="s">
        <v>50</v>
      </c>
      <c r="O33" s="38" t="s">
        <v>38</v>
      </c>
      <c r="P33" s="20" t="str">
        <f t="shared" si="0"/>
        <v>Bajo</v>
      </c>
      <c r="Q33" s="20">
        <f>IFERROR(VLOOKUP(N33,LISTAS!$Q$2:$R$4,2,0),"")</f>
        <v>3</v>
      </c>
      <c r="R33" s="20">
        <f>IFERROR(VLOOKUP(O33,LISTAS!$S$2:$T$4,2,0),"")</f>
        <v>1</v>
      </c>
      <c r="S33" s="20">
        <f t="shared" si="1"/>
        <v>3</v>
      </c>
      <c r="T33" s="20" t="str">
        <f t="shared" si="2"/>
        <v>Tolerable</v>
      </c>
      <c r="U33" s="20" t="str">
        <f t="shared" si="3"/>
        <v>No</v>
      </c>
      <c r="V33" s="39" t="s">
        <v>216</v>
      </c>
      <c r="W33" s="40"/>
      <c r="X33" s="37"/>
      <c r="Y33" s="37"/>
      <c r="Z33" s="37"/>
      <c r="AA33" s="37"/>
      <c r="AB33" s="39"/>
    </row>
    <row r="34" spans="1:28" s="35" customFormat="1" ht="81" x14ac:dyDescent="0.25">
      <c r="A34" s="131"/>
      <c r="B34" s="126"/>
      <c r="C34" s="43" t="s">
        <v>209</v>
      </c>
      <c r="D34" s="126"/>
      <c r="E34" s="126"/>
      <c r="F34" s="123"/>
      <c r="G34" s="123"/>
      <c r="H34" s="123"/>
      <c r="I34" s="124"/>
      <c r="J34" s="36" t="s">
        <v>9</v>
      </c>
      <c r="K34" s="37" t="s">
        <v>47</v>
      </c>
      <c r="L34" s="38" t="s">
        <v>35</v>
      </c>
      <c r="M34" s="44" t="s">
        <v>59</v>
      </c>
      <c r="N34" s="36" t="s">
        <v>60</v>
      </c>
      <c r="O34" s="38" t="s">
        <v>61</v>
      </c>
      <c r="P34" s="20" t="str">
        <f t="shared" si="0"/>
        <v>Alto</v>
      </c>
      <c r="Q34" s="20">
        <f>IFERROR(VLOOKUP(N34,LISTAS!$Q$2:$R$4,2,0),"")</f>
        <v>5</v>
      </c>
      <c r="R34" s="20">
        <f>IFERROR(VLOOKUP(O34,LISTAS!$S$2:$T$4,2,0),"")</f>
        <v>5</v>
      </c>
      <c r="S34" s="20">
        <f t="shared" si="1"/>
        <v>25</v>
      </c>
      <c r="T34" s="20" t="str">
        <f t="shared" si="2"/>
        <v>No tolerable</v>
      </c>
      <c r="U34" s="20" t="str">
        <f t="shared" si="3"/>
        <v>Si</v>
      </c>
      <c r="V34" s="39" t="s">
        <v>217</v>
      </c>
      <c r="W34" s="40"/>
      <c r="X34" s="37"/>
      <c r="Y34" s="37"/>
      <c r="Z34" s="37"/>
      <c r="AA34" s="37"/>
      <c r="AB34" s="39"/>
    </row>
    <row r="35" spans="1:28" s="35" customFormat="1" ht="54" x14ac:dyDescent="0.25">
      <c r="A35" s="131"/>
      <c r="B35" s="126"/>
      <c r="C35" s="43" t="s">
        <v>209</v>
      </c>
      <c r="D35" s="126"/>
      <c r="E35" s="126"/>
      <c r="F35" s="123"/>
      <c r="G35" s="123"/>
      <c r="H35" s="123"/>
      <c r="I35" s="124"/>
      <c r="J35" s="36" t="s">
        <v>9</v>
      </c>
      <c r="K35" s="37" t="s">
        <v>67</v>
      </c>
      <c r="L35" s="38" t="s">
        <v>35</v>
      </c>
      <c r="M35" s="44" t="s">
        <v>59</v>
      </c>
      <c r="N35" s="36" t="s">
        <v>60</v>
      </c>
      <c r="O35" s="38" t="s">
        <v>61</v>
      </c>
      <c r="P35" s="20" t="str">
        <f t="shared" si="0"/>
        <v>Alto</v>
      </c>
      <c r="Q35" s="20">
        <f>IFERROR(VLOOKUP(N35,LISTAS!$Q$2:$R$4,2,0),"")</f>
        <v>5</v>
      </c>
      <c r="R35" s="20">
        <f>IFERROR(VLOOKUP(O35,LISTAS!$S$2:$T$4,2,0),"")</f>
        <v>5</v>
      </c>
      <c r="S35" s="20">
        <f t="shared" si="1"/>
        <v>25</v>
      </c>
      <c r="T35" s="20" t="str">
        <f t="shared" si="2"/>
        <v>No tolerable</v>
      </c>
      <c r="U35" s="20" t="str">
        <f t="shared" si="3"/>
        <v>Si</v>
      </c>
      <c r="V35" s="73" t="s">
        <v>185</v>
      </c>
      <c r="W35" s="40"/>
      <c r="X35" s="37"/>
      <c r="Y35" s="37"/>
      <c r="Z35" s="37"/>
      <c r="AA35" s="37"/>
      <c r="AB35" s="39"/>
    </row>
    <row r="36" spans="1:28" s="35" customFormat="1" ht="40.5" x14ac:dyDescent="0.25">
      <c r="A36" s="131"/>
      <c r="B36" s="126"/>
      <c r="C36" s="43" t="s">
        <v>209</v>
      </c>
      <c r="D36" s="126"/>
      <c r="E36" s="126"/>
      <c r="F36" s="123"/>
      <c r="G36" s="123"/>
      <c r="H36" s="123"/>
      <c r="I36" s="124"/>
      <c r="J36" s="36" t="s">
        <v>9</v>
      </c>
      <c r="K36" s="37" t="s">
        <v>72</v>
      </c>
      <c r="L36" s="38" t="s">
        <v>35</v>
      </c>
      <c r="M36" s="44" t="s">
        <v>59</v>
      </c>
      <c r="N36" s="36" t="s">
        <v>60</v>
      </c>
      <c r="O36" s="38" t="s">
        <v>61</v>
      </c>
      <c r="P36" s="20" t="str">
        <f t="shared" si="0"/>
        <v>Alto</v>
      </c>
      <c r="Q36" s="20">
        <f>IFERROR(VLOOKUP(N36,LISTAS!$Q$2:$R$4,2,0),"")</f>
        <v>5</v>
      </c>
      <c r="R36" s="20">
        <f>IFERROR(VLOOKUP(O36,LISTAS!$S$2:$T$4,2,0),"")</f>
        <v>5</v>
      </c>
      <c r="S36" s="20">
        <f t="shared" si="1"/>
        <v>25</v>
      </c>
      <c r="T36" s="20" t="str">
        <f t="shared" si="2"/>
        <v>No tolerable</v>
      </c>
      <c r="U36" s="20" t="str">
        <f t="shared" si="3"/>
        <v>Si</v>
      </c>
      <c r="V36" s="33" t="s">
        <v>201</v>
      </c>
      <c r="W36" s="40"/>
      <c r="X36" s="37"/>
      <c r="Y36" s="37"/>
      <c r="Z36" s="37"/>
      <c r="AA36" s="37"/>
      <c r="AB36" s="39"/>
    </row>
    <row r="37" spans="1:28" s="35" customFormat="1" ht="40.5" x14ac:dyDescent="0.25">
      <c r="A37" s="131"/>
      <c r="B37" s="126"/>
      <c r="C37" s="43" t="s">
        <v>209</v>
      </c>
      <c r="D37" s="126"/>
      <c r="E37" s="126"/>
      <c r="F37" s="123"/>
      <c r="G37" s="123"/>
      <c r="H37" s="123"/>
      <c r="I37" s="124"/>
      <c r="J37" s="36" t="s">
        <v>9</v>
      </c>
      <c r="K37" s="37" t="s">
        <v>75</v>
      </c>
      <c r="L37" s="38" t="s">
        <v>48</v>
      </c>
      <c r="M37" s="44" t="s">
        <v>73</v>
      </c>
      <c r="N37" s="36" t="s">
        <v>60</v>
      </c>
      <c r="O37" s="38" t="s">
        <v>38</v>
      </c>
      <c r="P37" s="20" t="str">
        <f t="shared" si="0"/>
        <v>Bajo</v>
      </c>
      <c r="Q37" s="20">
        <f>IFERROR(VLOOKUP(N37,LISTAS!$Q$2:$R$4,2,0),"")</f>
        <v>5</v>
      </c>
      <c r="R37" s="20">
        <f>IFERROR(VLOOKUP(O37,LISTAS!$S$2:$T$4,2,0),"")</f>
        <v>1</v>
      </c>
      <c r="S37" s="20">
        <f t="shared" si="1"/>
        <v>5</v>
      </c>
      <c r="T37" s="20" t="str">
        <f t="shared" si="2"/>
        <v>Tolerable</v>
      </c>
      <c r="U37" s="20" t="str">
        <f t="shared" si="3"/>
        <v>No</v>
      </c>
      <c r="V37" s="73" t="s">
        <v>188</v>
      </c>
      <c r="W37" s="40"/>
      <c r="X37" s="37"/>
      <c r="Y37" s="37"/>
      <c r="Z37" s="37"/>
      <c r="AA37" s="37"/>
      <c r="AB37" s="39"/>
    </row>
    <row r="38" spans="1:28" s="35" customFormat="1" ht="54" x14ac:dyDescent="0.25">
      <c r="A38" s="131"/>
      <c r="B38" s="126"/>
      <c r="C38" s="43" t="s">
        <v>209</v>
      </c>
      <c r="D38" s="126"/>
      <c r="E38" s="126"/>
      <c r="F38" s="123"/>
      <c r="G38" s="123"/>
      <c r="H38" s="123"/>
      <c r="I38" s="124"/>
      <c r="J38" s="36" t="s">
        <v>10</v>
      </c>
      <c r="K38" s="37" t="s">
        <v>31</v>
      </c>
      <c r="L38" s="38" t="s">
        <v>35</v>
      </c>
      <c r="M38" s="44" t="s">
        <v>68</v>
      </c>
      <c r="N38" s="36" t="s">
        <v>50</v>
      </c>
      <c r="O38" s="38" t="s">
        <v>61</v>
      </c>
      <c r="P38" s="20" t="str">
        <f t="shared" si="0"/>
        <v>Moderado</v>
      </c>
      <c r="Q38" s="20">
        <f>IFERROR(VLOOKUP(N38,LISTAS!$Q$2:$R$4,2,0),"")</f>
        <v>3</v>
      </c>
      <c r="R38" s="20">
        <f>IFERROR(VLOOKUP(O38,LISTAS!$S$2:$T$4,2,0),"")</f>
        <v>5</v>
      </c>
      <c r="S38" s="20">
        <f t="shared" si="1"/>
        <v>15</v>
      </c>
      <c r="T38" s="20" t="str">
        <f t="shared" si="2"/>
        <v>Potencialmente no tolerable</v>
      </c>
      <c r="U38" s="20" t="str">
        <f t="shared" si="3"/>
        <v>No</v>
      </c>
      <c r="V38" s="39" t="s">
        <v>218</v>
      </c>
      <c r="W38" s="40"/>
      <c r="X38" s="37"/>
      <c r="Y38" s="37"/>
      <c r="Z38" s="37"/>
      <c r="AA38" s="37"/>
      <c r="AB38" s="39"/>
    </row>
    <row r="39" spans="1:28" s="35" customFormat="1" ht="27" x14ac:dyDescent="0.25">
      <c r="A39" s="131"/>
      <c r="B39" s="126"/>
      <c r="C39" s="43" t="s">
        <v>209</v>
      </c>
      <c r="D39" s="126"/>
      <c r="E39" s="126"/>
      <c r="F39" s="123"/>
      <c r="G39" s="123"/>
      <c r="H39" s="123"/>
      <c r="I39" s="124"/>
      <c r="J39" s="36" t="s">
        <v>11</v>
      </c>
      <c r="K39" s="37" t="s">
        <v>32</v>
      </c>
      <c r="L39" s="38" t="s">
        <v>48</v>
      </c>
      <c r="M39" s="44" t="s">
        <v>73</v>
      </c>
      <c r="N39" s="36" t="s">
        <v>60</v>
      </c>
      <c r="O39" s="38" t="s">
        <v>38</v>
      </c>
      <c r="P39" s="20" t="str">
        <f t="shared" si="0"/>
        <v>Bajo</v>
      </c>
      <c r="Q39" s="20">
        <f>IFERROR(VLOOKUP(N39,LISTAS!$Q$2:$R$4,2,0),"")</f>
        <v>5</v>
      </c>
      <c r="R39" s="20">
        <f>IFERROR(VLOOKUP(O39,LISTAS!$S$2:$T$4,2,0),"")</f>
        <v>1</v>
      </c>
      <c r="S39" s="20">
        <f t="shared" si="1"/>
        <v>5</v>
      </c>
      <c r="T39" s="20" t="str">
        <f t="shared" si="2"/>
        <v>Tolerable</v>
      </c>
      <c r="U39" s="20" t="str">
        <f t="shared" si="3"/>
        <v>No</v>
      </c>
      <c r="V39" s="74" t="s">
        <v>187</v>
      </c>
      <c r="W39" s="40"/>
      <c r="X39" s="37"/>
      <c r="Y39" s="37"/>
      <c r="Z39" s="37"/>
      <c r="AA39" s="37"/>
      <c r="AB39" s="39"/>
    </row>
    <row r="40" spans="1:28" s="35" customFormat="1" ht="27" x14ac:dyDescent="0.25">
      <c r="A40" s="131"/>
      <c r="B40" s="126"/>
      <c r="C40" s="43" t="s">
        <v>209</v>
      </c>
      <c r="D40" s="126"/>
      <c r="E40" s="126"/>
      <c r="F40" s="123"/>
      <c r="G40" s="123"/>
      <c r="H40" s="123"/>
      <c r="I40" s="124"/>
      <c r="J40" s="36" t="s">
        <v>12</v>
      </c>
      <c r="K40" s="37" t="s">
        <v>33</v>
      </c>
      <c r="L40" s="38" t="s">
        <v>35</v>
      </c>
      <c r="M40" s="44" t="s">
        <v>76</v>
      </c>
      <c r="N40" s="36" t="s">
        <v>50</v>
      </c>
      <c r="O40" s="38" t="s">
        <v>51</v>
      </c>
      <c r="P40" s="20" t="str">
        <f t="shared" ref="P40" si="12">IFERROR(IF(S40="","",IF(S40&lt;=10,"Bajo",IF(S40&lt;=15,"Moderado",IF(S40&gt;15,"Alto","")))),"")</f>
        <v>Bajo</v>
      </c>
      <c r="Q40" s="20">
        <f>IFERROR(VLOOKUP(N40,LISTAS!$Q$2:$R$4,2,0),"")</f>
        <v>3</v>
      </c>
      <c r="R40" s="20">
        <f>IFERROR(VLOOKUP(O40,LISTAS!$S$2:$T$4,2,0),"")</f>
        <v>3</v>
      </c>
      <c r="S40" s="20">
        <f t="shared" ref="S40" si="13">IFERROR(Q40*R40,"")</f>
        <v>9</v>
      </c>
      <c r="T40" s="20" t="str">
        <f t="shared" ref="T40" si="14">IFERROR(IF(S40="","",IF(S40&lt;=10,"Tolerable",IF(S40&lt;=15,"Potencialmente no tolerable",IF(S40&gt;15,"No tolerable","")))),"")</f>
        <v>Tolerable</v>
      </c>
      <c r="U40" s="20" t="str">
        <f t="shared" ref="U40" si="15">IFERROR(IF(T40="","",IF(T40="Tolerable","No",IF(T40="Potencialmente no tolerable","No",IF(T40="No tolerable","Si","")))),"")</f>
        <v>No</v>
      </c>
      <c r="V40" s="39" t="s">
        <v>219</v>
      </c>
      <c r="W40" s="40"/>
      <c r="X40" s="37"/>
      <c r="Y40" s="37"/>
      <c r="Z40" s="37"/>
      <c r="AA40" s="37"/>
      <c r="AB40" s="39"/>
    </row>
    <row r="41" spans="1:28" s="35" customFormat="1" ht="135" x14ac:dyDescent="0.25">
      <c r="A41" s="131"/>
      <c r="B41" s="126"/>
      <c r="C41" s="43" t="s">
        <v>209</v>
      </c>
      <c r="D41" s="126"/>
      <c r="E41" s="126"/>
      <c r="F41" s="123"/>
      <c r="G41" s="123"/>
      <c r="H41" s="123"/>
      <c r="I41" s="124"/>
      <c r="J41" s="36" t="s">
        <v>13</v>
      </c>
      <c r="K41" s="37" t="s">
        <v>34</v>
      </c>
      <c r="L41" s="38" t="s">
        <v>35</v>
      </c>
      <c r="M41" s="44" t="s">
        <v>79</v>
      </c>
      <c r="N41" s="36" t="s">
        <v>60</v>
      </c>
      <c r="O41" s="38" t="s">
        <v>61</v>
      </c>
      <c r="P41" s="20" t="str">
        <f t="shared" si="0"/>
        <v>Alto</v>
      </c>
      <c r="Q41" s="20">
        <f>IFERROR(VLOOKUP(N41,LISTAS!$Q$2:$R$4,2,0),"")</f>
        <v>5</v>
      </c>
      <c r="R41" s="20">
        <f>IFERROR(VLOOKUP(O41,LISTAS!$S$2:$T$4,2,0),"")</f>
        <v>5</v>
      </c>
      <c r="S41" s="20">
        <f t="shared" si="1"/>
        <v>25</v>
      </c>
      <c r="T41" s="20" t="str">
        <f t="shared" si="2"/>
        <v>No tolerable</v>
      </c>
      <c r="U41" s="20" t="str">
        <f t="shared" si="3"/>
        <v>Si</v>
      </c>
      <c r="V41" s="74" t="s">
        <v>204</v>
      </c>
      <c r="W41" s="40"/>
      <c r="X41" s="37"/>
      <c r="Y41" s="37"/>
      <c r="Z41" s="37"/>
      <c r="AA41" s="37"/>
      <c r="AB41" s="39"/>
    </row>
    <row r="42" spans="1:28" s="35" customFormat="1" ht="54" x14ac:dyDescent="0.25">
      <c r="A42" s="137" t="s">
        <v>220</v>
      </c>
      <c r="B42" s="138" t="s">
        <v>221</v>
      </c>
      <c r="C42" s="70" t="s">
        <v>222</v>
      </c>
      <c r="D42" s="138" t="s">
        <v>223</v>
      </c>
      <c r="E42" s="138" t="s">
        <v>224</v>
      </c>
      <c r="F42" s="123" t="s">
        <v>2</v>
      </c>
      <c r="G42" s="123" t="s">
        <v>23</v>
      </c>
      <c r="H42" s="123" t="s">
        <v>56</v>
      </c>
      <c r="I42" s="124" t="s">
        <v>184</v>
      </c>
      <c r="J42" s="36" t="s">
        <v>9</v>
      </c>
      <c r="K42" s="37" t="s">
        <v>67</v>
      </c>
      <c r="L42" s="38" t="s">
        <v>35</v>
      </c>
      <c r="M42" s="44" t="s">
        <v>59</v>
      </c>
      <c r="N42" s="36" t="s">
        <v>60</v>
      </c>
      <c r="O42" s="38" t="s">
        <v>61</v>
      </c>
      <c r="P42" s="20" t="str">
        <f t="shared" si="0"/>
        <v>Alto</v>
      </c>
      <c r="Q42" s="20">
        <f>IFERROR(VLOOKUP(N42,LISTAS!$Q$2:$R$4,2,0),"")</f>
        <v>5</v>
      </c>
      <c r="R42" s="20">
        <f>IFERROR(VLOOKUP(O42,LISTAS!$S$2:$T$4,2,0),"")</f>
        <v>5</v>
      </c>
      <c r="S42" s="20">
        <f t="shared" si="1"/>
        <v>25</v>
      </c>
      <c r="T42" s="20" t="str">
        <f t="shared" si="2"/>
        <v>No tolerable</v>
      </c>
      <c r="U42" s="20" t="str">
        <f t="shared" si="3"/>
        <v>Si</v>
      </c>
      <c r="V42" s="73" t="s">
        <v>185</v>
      </c>
      <c r="W42" s="40"/>
      <c r="X42" s="37"/>
      <c r="Y42" s="37"/>
      <c r="Z42" s="37"/>
      <c r="AA42" s="37"/>
      <c r="AB42" s="39"/>
    </row>
    <row r="43" spans="1:28" s="35" customFormat="1" ht="40.5" x14ac:dyDescent="0.25">
      <c r="A43" s="137"/>
      <c r="B43" s="138"/>
      <c r="C43" s="70" t="s">
        <v>222</v>
      </c>
      <c r="D43" s="138"/>
      <c r="E43" s="138"/>
      <c r="F43" s="123"/>
      <c r="G43" s="123"/>
      <c r="H43" s="123"/>
      <c r="I43" s="124"/>
      <c r="J43" s="36" t="s">
        <v>9</v>
      </c>
      <c r="K43" s="37" t="s">
        <v>75</v>
      </c>
      <c r="L43" s="38" t="s">
        <v>48</v>
      </c>
      <c r="M43" s="44" t="s">
        <v>73</v>
      </c>
      <c r="N43" s="36" t="s">
        <v>60</v>
      </c>
      <c r="O43" s="38" t="s">
        <v>38</v>
      </c>
      <c r="P43" s="20" t="str">
        <f t="shared" si="0"/>
        <v>Bajo</v>
      </c>
      <c r="Q43" s="20">
        <f>IFERROR(VLOOKUP(N43,LISTAS!$Q$2:$R$4,2,0),"")</f>
        <v>5</v>
      </c>
      <c r="R43" s="20">
        <f>IFERROR(VLOOKUP(O43,LISTAS!$S$2:$T$4,2,0),"")</f>
        <v>1</v>
      </c>
      <c r="S43" s="20">
        <f t="shared" si="1"/>
        <v>5</v>
      </c>
      <c r="T43" s="20" t="str">
        <f t="shared" si="2"/>
        <v>Tolerable</v>
      </c>
      <c r="U43" s="20" t="str">
        <f t="shared" si="3"/>
        <v>No</v>
      </c>
      <c r="V43" s="73" t="s">
        <v>188</v>
      </c>
      <c r="W43" s="40"/>
      <c r="X43" s="37"/>
      <c r="Y43" s="37"/>
      <c r="Z43" s="37"/>
      <c r="AA43" s="37"/>
      <c r="AB43" s="39"/>
    </row>
    <row r="44" spans="1:28" s="35" customFormat="1" ht="54" x14ac:dyDescent="0.25">
      <c r="A44" s="137"/>
      <c r="B44" s="138"/>
      <c r="C44" s="70" t="s">
        <v>222</v>
      </c>
      <c r="D44" s="138"/>
      <c r="E44" s="138"/>
      <c r="F44" s="123"/>
      <c r="G44" s="123"/>
      <c r="H44" s="123"/>
      <c r="I44" s="124"/>
      <c r="J44" s="36" t="s">
        <v>10</v>
      </c>
      <c r="K44" s="37" t="s">
        <v>31</v>
      </c>
      <c r="L44" s="38" t="s">
        <v>35</v>
      </c>
      <c r="M44" s="44" t="s">
        <v>68</v>
      </c>
      <c r="N44" s="36" t="s">
        <v>50</v>
      </c>
      <c r="O44" s="38" t="s">
        <v>38</v>
      </c>
      <c r="P44" s="20" t="str">
        <f t="shared" si="0"/>
        <v>Bajo</v>
      </c>
      <c r="Q44" s="20">
        <f>IFERROR(VLOOKUP(N44,LISTAS!$Q$2:$R$4,2,0),"")</f>
        <v>3</v>
      </c>
      <c r="R44" s="20">
        <f>IFERROR(VLOOKUP(O44,LISTAS!$S$2:$T$4,2,0),"")</f>
        <v>1</v>
      </c>
      <c r="S44" s="20">
        <f t="shared" si="1"/>
        <v>3</v>
      </c>
      <c r="T44" s="20" t="str">
        <f t="shared" si="2"/>
        <v>Tolerable</v>
      </c>
      <c r="U44" s="20" t="str">
        <f t="shared" si="3"/>
        <v>No</v>
      </c>
      <c r="V44" s="39" t="s">
        <v>218</v>
      </c>
      <c r="W44" s="40"/>
      <c r="X44" s="37"/>
      <c r="Y44" s="37"/>
      <c r="Z44" s="37"/>
      <c r="AA44" s="37"/>
      <c r="AB44" s="39"/>
    </row>
    <row r="45" spans="1:28" s="35" customFormat="1" ht="27" x14ac:dyDescent="0.25">
      <c r="A45" s="137"/>
      <c r="B45" s="138"/>
      <c r="C45" s="70" t="s">
        <v>222</v>
      </c>
      <c r="D45" s="138"/>
      <c r="E45" s="138"/>
      <c r="F45" s="123"/>
      <c r="G45" s="123"/>
      <c r="H45" s="123"/>
      <c r="I45" s="124"/>
      <c r="J45" s="36" t="s">
        <v>11</v>
      </c>
      <c r="K45" s="37" t="s">
        <v>32</v>
      </c>
      <c r="L45" s="38" t="s">
        <v>48</v>
      </c>
      <c r="M45" s="44" t="s">
        <v>73</v>
      </c>
      <c r="N45" s="36" t="s">
        <v>60</v>
      </c>
      <c r="O45" s="38" t="s">
        <v>38</v>
      </c>
      <c r="P45" s="20" t="str">
        <f t="shared" si="0"/>
        <v>Bajo</v>
      </c>
      <c r="Q45" s="20">
        <f>IFERROR(VLOOKUP(N45,LISTAS!$Q$2:$R$4,2,0),"")</f>
        <v>5</v>
      </c>
      <c r="R45" s="20">
        <f>IFERROR(VLOOKUP(O45,LISTAS!$S$2:$T$4,2,0),"")</f>
        <v>1</v>
      </c>
      <c r="S45" s="20">
        <f t="shared" si="1"/>
        <v>5</v>
      </c>
      <c r="T45" s="20" t="str">
        <f t="shared" si="2"/>
        <v>Tolerable</v>
      </c>
      <c r="U45" s="20" t="str">
        <f t="shared" si="3"/>
        <v>No</v>
      </c>
      <c r="V45" s="74" t="s">
        <v>187</v>
      </c>
      <c r="W45" s="40"/>
      <c r="X45" s="37"/>
      <c r="Y45" s="37"/>
      <c r="Z45" s="37"/>
      <c r="AA45" s="37"/>
      <c r="AB45" s="39"/>
    </row>
    <row r="46" spans="1:28" s="35" customFormat="1" ht="175.5" x14ac:dyDescent="0.25">
      <c r="A46" s="137"/>
      <c r="B46" s="138"/>
      <c r="C46" s="70" t="s">
        <v>222</v>
      </c>
      <c r="D46" s="138"/>
      <c r="E46" s="138"/>
      <c r="F46" s="123"/>
      <c r="G46" s="123"/>
      <c r="H46" s="123"/>
      <c r="I46" s="124"/>
      <c r="J46" s="36" t="s">
        <v>13</v>
      </c>
      <c r="K46" s="37" t="s">
        <v>34</v>
      </c>
      <c r="L46" s="38" t="s">
        <v>35</v>
      </c>
      <c r="M46" s="44" t="s">
        <v>79</v>
      </c>
      <c r="N46" s="36" t="s">
        <v>60</v>
      </c>
      <c r="O46" s="38" t="s">
        <v>61</v>
      </c>
      <c r="P46" s="20" t="str">
        <f t="shared" si="0"/>
        <v>Alto</v>
      </c>
      <c r="Q46" s="20">
        <f>IFERROR(VLOOKUP(N46,LISTAS!$Q$2:$R$4,2,0),"")</f>
        <v>5</v>
      </c>
      <c r="R46" s="20">
        <f>IFERROR(VLOOKUP(O46,LISTAS!$S$2:$T$4,2,0),"")</f>
        <v>5</v>
      </c>
      <c r="S46" s="20">
        <f t="shared" si="1"/>
        <v>25</v>
      </c>
      <c r="T46" s="20" t="str">
        <f t="shared" si="2"/>
        <v>No tolerable</v>
      </c>
      <c r="U46" s="20" t="str">
        <f t="shared" si="3"/>
        <v>Si</v>
      </c>
      <c r="V46" s="74" t="s">
        <v>225</v>
      </c>
      <c r="W46" s="40"/>
      <c r="X46" s="37"/>
      <c r="Y46" s="37"/>
      <c r="Z46" s="37"/>
      <c r="AA46" s="37"/>
      <c r="AB46" s="39"/>
    </row>
    <row r="47" spans="1:28" s="35" customFormat="1" ht="67.5" x14ac:dyDescent="0.25">
      <c r="A47" s="137" t="s">
        <v>179</v>
      </c>
      <c r="B47" s="138" t="s">
        <v>226</v>
      </c>
      <c r="C47" s="70" t="s">
        <v>227</v>
      </c>
      <c r="D47" s="138" t="s">
        <v>228</v>
      </c>
      <c r="E47" s="138" t="s">
        <v>229</v>
      </c>
      <c r="F47" s="139" t="s">
        <v>2</v>
      </c>
      <c r="G47" s="123" t="s">
        <v>23</v>
      </c>
      <c r="H47" s="123" t="s">
        <v>56</v>
      </c>
      <c r="I47" s="124" t="s">
        <v>184</v>
      </c>
      <c r="J47" s="36" t="s">
        <v>4</v>
      </c>
      <c r="K47" s="37" t="s">
        <v>25</v>
      </c>
      <c r="L47" s="38" t="s">
        <v>35</v>
      </c>
      <c r="M47" s="44" t="s">
        <v>36</v>
      </c>
      <c r="N47" s="36" t="s">
        <v>50</v>
      </c>
      <c r="O47" s="38" t="s">
        <v>61</v>
      </c>
      <c r="P47" s="20" t="str">
        <f t="shared" si="0"/>
        <v>Moderado</v>
      </c>
      <c r="Q47" s="20">
        <f>IFERROR(VLOOKUP(N47,LISTAS!$Q$2:$R$4,2,0),"")</f>
        <v>3</v>
      </c>
      <c r="R47" s="20">
        <f>IFERROR(VLOOKUP(O47,LISTAS!$S$2:$T$4,2,0),"")</f>
        <v>5</v>
      </c>
      <c r="S47" s="20">
        <f t="shared" si="1"/>
        <v>15</v>
      </c>
      <c r="T47" s="20" t="str">
        <f t="shared" si="2"/>
        <v>Potencialmente no tolerable</v>
      </c>
      <c r="U47" s="20" t="str">
        <f t="shared" si="3"/>
        <v>No</v>
      </c>
      <c r="V47" s="74" t="s">
        <v>230</v>
      </c>
      <c r="W47" s="40"/>
      <c r="X47" s="37"/>
      <c r="Y47" s="37"/>
      <c r="Z47" s="37"/>
      <c r="AA47" s="37"/>
      <c r="AB47" s="39"/>
    </row>
    <row r="48" spans="1:28" s="35" customFormat="1" ht="54" x14ac:dyDescent="0.25">
      <c r="A48" s="137"/>
      <c r="B48" s="138"/>
      <c r="C48" s="70" t="s">
        <v>227</v>
      </c>
      <c r="D48" s="138"/>
      <c r="E48" s="138"/>
      <c r="F48" s="140"/>
      <c r="G48" s="123"/>
      <c r="H48" s="123"/>
      <c r="I48" s="124"/>
      <c r="J48" s="36" t="s">
        <v>4</v>
      </c>
      <c r="K48" s="37" t="s">
        <v>44</v>
      </c>
      <c r="L48" s="38" t="s">
        <v>35</v>
      </c>
      <c r="M48" s="44" t="s">
        <v>36</v>
      </c>
      <c r="N48" s="36" t="s">
        <v>50</v>
      </c>
      <c r="O48" s="38" t="s">
        <v>61</v>
      </c>
      <c r="P48" s="20" t="str">
        <f t="shared" si="0"/>
        <v>Moderado</v>
      </c>
      <c r="Q48" s="20">
        <f>IFERROR(VLOOKUP(N48,LISTAS!$Q$2:$R$4,2,0),"")</f>
        <v>3</v>
      </c>
      <c r="R48" s="20">
        <f>IFERROR(VLOOKUP(O48,LISTAS!$S$2:$T$4,2,0),"")</f>
        <v>5</v>
      </c>
      <c r="S48" s="20">
        <f t="shared" si="1"/>
        <v>15</v>
      </c>
      <c r="T48" s="20" t="str">
        <f t="shared" si="2"/>
        <v>Potencialmente no tolerable</v>
      </c>
      <c r="U48" s="20" t="str">
        <f t="shared" si="3"/>
        <v>No</v>
      </c>
      <c r="V48" s="39" t="s">
        <v>231</v>
      </c>
      <c r="W48" s="40"/>
      <c r="X48" s="37"/>
      <c r="Y48" s="37"/>
      <c r="Z48" s="37"/>
      <c r="AA48" s="37"/>
      <c r="AB48" s="39"/>
    </row>
    <row r="49" spans="1:28" s="35" customFormat="1" ht="54" x14ac:dyDescent="0.25">
      <c r="A49" s="137"/>
      <c r="B49" s="138"/>
      <c r="C49" s="70" t="s">
        <v>227</v>
      </c>
      <c r="D49" s="138"/>
      <c r="E49" s="138"/>
      <c r="F49" s="140"/>
      <c r="G49" s="123"/>
      <c r="H49" s="123"/>
      <c r="I49" s="124"/>
      <c r="J49" s="36" t="s">
        <v>4</v>
      </c>
      <c r="K49" s="37" t="s">
        <v>71</v>
      </c>
      <c r="L49" s="38" t="s">
        <v>35</v>
      </c>
      <c r="M49" s="44" t="s">
        <v>36</v>
      </c>
      <c r="N49" s="36" t="s">
        <v>50</v>
      </c>
      <c r="O49" s="38" t="s">
        <v>51</v>
      </c>
      <c r="P49" s="20" t="str">
        <f t="shared" si="0"/>
        <v>Bajo</v>
      </c>
      <c r="Q49" s="20">
        <f>IFERROR(VLOOKUP(N49,LISTAS!$Q$2:$R$4,2,0),"")</f>
        <v>3</v>
      </c>
      <c r="R49" s="20">
        <f>IFERROR(VLOOKUP(O49,LISTAS!$S$2:$T$4,2,0),"")</f>
        <v>3</v>
      </c>
      <c r="S49" s="20">
        <f t="shared" si="1"/>
        <v>9</v>
      </c>
      <c r="T49" s="20" t="str">
        <f t="shared" si="2"/>
        <v>Tolerable</v>
      </c>
      <c r="U49" s="20" t="str">
        <f t="shared" si="3"/>
        <v>No</v>
      </c>
      <c r="V49" s="39" t="s">
        <v>232</v>
      </c>
      <c r="W49" s="40"/>
      <c r="X49" s="37"/>
      <c r="Y49" s="37"/>
      <c r="Z49" s="37"/>
      <c r="AA49" s="37"/>
      <c r="AB49" s="39"/>
    </row>
    <row r="50" spans="1:28" s="35" customFormat="1" ht="40.5" x14ac:dyDescent="0.25">
      <c r="A50" s="137"/>
      <c r="B50" s="138"/>
      <c r="C50" s="70" t="s">
        <v>227</v>
      </c>
      <c r="D50" s="138"/>
      <c r="E50" s="138"/>
      <c r="F50" s="140"/>
      <c r="G50" s="123"/>
      <c r="H50" s="123"/>
      <c r="I50" s="124"/>
      <c r="J50" s="36" t="s">
        <v>8</v>
      </c>
      <c r="K50" s="37" t="s">
        <v>29</v>
      </c>
      <c r="L50" s="38" t="s">
        <v>35</v>
      </c>
      <c r="M50" s="44" t="s">
        <v>59</v>
      </c>
      <c r="N50" s="36" t="s">
        <v>50</v>
      </c>
      <c r="O50" s="38" t="s">
        <v>38</v>
      </c>
      <c r="P50" s="20" t="str">
        <f t="shared" si="0"/>
        <v>Bajo</v>
      </c>
      <c r="Q50" s="20">
        <f>IFERROR(VLOOKUP(N50,LISTAS!$Q$2:$R$4,2,0),"")</f>
        <v>3</v>
      </c>
      <c r="R50" s="20">
        <f>IFERROR(VLOOKUP(O50,LISTAS!$S$2:$T$4,2,0),"")</f>
        <v>1</v>
      </c>
      <c r="S50" s="20">
        <f t="shared" si="1"/>
        <v>3</v>
      </c>
      <c r="T50" s="20" t="str">
        <f t="shared" si="2"/>
        <v>Tolerable</v>
      </c>
      <c r="U50" s="20" t="str">
        <f t="shared" si="3"/>
        <v>No</v>
      </c>
      <c r="V50" s="39" t="s">
        <v>233</v>
      </c>
      <c r="W50" s="40"/>
      <c r="X50" s="37"/>
      <c r="Y50" s="37"/>
      <c r="Z50" s="37"/>
      <c r="AA50" s="37"/>
      <c r="AB50" s="39"/>
    </row>
    <row r="51" spans="1:28" s="35" customFormat="1" ht="40.5" x14ac:dyDescent="0.25">
      <c r="A51" s="137"/>
      <c r="B51" s="138"/>
      <c r="C51" s="70" t="s">
        <v>227</v>
      </c>
      <c r="D51" s="138"/>
      <c r="E51" s="138"/>
      <c r="F51" s="140"/>
      <c r="G51" s="123"/>
      <c r="H51" s="123"/>
      <c r="I51" s="124"/>
      <c r="J51" s="36" t="s">
        <v>9</v>
      </c>
      <c r="K51" s="37" t="s">
        <v>47</v>
      </c>
      <c r="L51" s="38" t="s">
        <v>35</v>
      </c>
      <c r="M51" s="44" t="s">
        <v>59</v>
      </c>
      <c r="N51" s="36" t="s">
        <v>50</v>
      </c>
      <c r="O51" s="38" t="s">
        <v>61</v>
      </c>
      <c r="P51" s="20" t="str">
        <f t="shared" si="0"/>
        <v>Moderado</v>
      </c>
      <c r="Q51" s="20">
        <f>IFERROR(VLOOKUP(N51,LISTAS!$Q$2:$R$4,2,0),"")</f>
        <v>3</v>
      </c>
      <c r="R51" s="20">
        <f>IFERROR(VLOOKUP(O51,LISTAS!$S$2:$T$4,2,0),"")</f>
        <v>5</v>
      </c>
      <c r="S51" s="20">
        <f t="shared" si="1"/>
        <v>15</v>
      </c>
      <c r="T51" s="20" t="str">
        <f t="shared" si="2"/>
        <v>Potencialmente no tolerable</v>
      </c>
      <c r="U51" s="20" t="str">
        <f t="shared" si="3"/>
        <v>No</v>
      </c>
      <c r="V51" s="39" t="s">
        <v>234</v>
      </c>
      <c r="W51" s="40"/>
      <c r="X51" s="37"/>
      <c r="Y51" s="37"/>
      <c r="Z51" s="37"/>
      <c r="AA51" s="37"/>
      <c r="AB51" s="39"/>
    </row>
    <row r="52" spans="1:28" s="35" customFormat="1" ht="27" x14ac:dyDescent="0.25">
      <c r="A52" s="137"/>
      <c r="B52" s="138"/>
      <c r="C52" s="70" t="s">
        <v>227</v>
      </c>
      <c r="D52" s="138"/>
      <c r="E52" s="138"/>
      <c r="F52" s="127"/>
      <c r="G52" s="123"/>
      <c r="H52" s="123"/>
      <c r="I52" s="124"/>
      <c r="J52" s="36" t="s">
        <v>11</v>
      </c>
      <c r="K52" s="37" t="s">
        <v>32</v>
      </c>
      <c r="L52" s="38" t="s">
        <v>48</v>
      </c>
      <c r="M52" s="44" t="s">
        <v>73</v>
      </c>
      <c r="N52" s="36" t="s">
        <v>60</v>
      </c>
      <c r="O52" s="38" t="s">
        <v>38</v>
      </c>
      <c r="P52" s="20" t="str">
        <f t="shared" si="0"/>
        <v>Bajo</v>
      </c>
      <c r="Q52" s="20">
        <f>IFERROR(VLOOKUP(N52,LISTAS!$Q$2:$R$4,2,0),"")</f>
        <v>5</v>
      </c>
      <c r="R52" s="20">
        <f>IFERROR(VLOOKUP(O52,LISTAS!$S$2:$T$4,2,0),"")</f>
        <v>1</v>
      </c>
      <c r="S52" s="20">
        <f t="shared" si="1"/>
        <v>5</v>
      </c>
      <c r="T52" s="20" t="str">
        <f t="shared" si="2"/>
        <v>Tolerable</v>
      </c>
      <c r="U52" s="20" t="str">
        <f t="shared" si="3"/>
        <v>No</v>
      </c>
      <c r="V52" s="39" t="s">
        <v>235</v>
      </c>
      <c r="W52" s="40"/>
      <c r="X52" s="37"/>
      <c r="Y52" s="37"/>
      <c r="Z52" s="37"/>
      <c r="AA52" s="37"/>
      <c r="AB52" s="39"/>
    </row>
    <row r="53" spans="1:28" x14ac:dyDescent="0.25">
      <c r="J53" s="47"/>
      <c r="K53" s="35"/>
      <c r="N53" s="47"/>
      <c r="O53" s="47"/>
    </row>
    <row r="54" spans="1:28" x14ac:dyDescent="0.25">
      <c r="J54" s="47"/>
      <c r="K54" s="35"/>
      <c r="N54" s="47"/>
      <c r="O54" s="47"/>
    </row>
    <row r="55" spans="1:28" x14ac:dyDescent="0.25">
      <c r="J55" s="47"/>
      <c r="K55" s="35"/>
      <c r="N55" s="47"/>
      <c r="O55" s="47"/>
    </row>
    <row r="56" spans="1:28" x14ac:dyDescent="0.25">
      <c r="J56" s="47"/>
      <c r="K56" s="35"/>
      <c r="N56" s="47"/>
      <c r="O56" s="47"/>
    </row>
    <row r="57" spans="1:28" x14ac:dyDescent="0.25">
      <c r="J57" s="47"/>
      <c r="K57" s="35"/>
      <c r="N57" s="47"/>
      <c r="O57" s="47"/>
    </row>
    <row r="58" spans="1:28" x14ac:dyDescent="0.25">
      <c r="J58" s="47"/>
      <c r="K58" s="35"/>
      <c r="N58" s="47"/>
      <c r="O58" s="47"/>
    </row>
    <row r="59" spans="1:28" x14ac:dyDescent="0.25">
      <c r="J59" s="47"/>
      <c r="K59" s="35"/>
      <c r="N59" s="47"/>
      <c r="O59" s="47"/>
    </row>
    <row r="60" spans="1:28" x14ac:dyDescent="0.25">
      <c r="J60" s="47"/>
      <c r="K60" s="35"/>
      <c r="N60" s="47"/>
      <c r="O60" s="47"/>
    </row>
    <row r="61" spans="1:28" x14ac:dyDescent="0.25">
      <c r="J61" s="47"/>
      <c r="K61" s="35"/>
      <c r="N61" s="47"/>
      <c r="O61" s="47"/>
    </row>
    <row r="62" spans="1:28" x14ac:dyDescent="0.25">
      <c r="J62" s="47"/>
      <c r="K62" s="35"/>
      <c r="N62" s="47"/>
      <c r="O62" s="47"/>
    </row>
    <row r="63" spans="1:28" x14ac:dyDescent="0.25">
      <c r="J63" s="47"/>
      <c r="K63" s="35"/>
      <c r="N63" s="47"/>
      <c r="O63" s="47"/>
    </row>
    <row r="64" spans="1:28" x14ac:dyDescent="0.25">
      <c r="J64" s="47"/>
      <c r="K64" s="35"/>
    </row>
    <row r="65" spans="10:11" x14ac:dyDescent="0.25">
      <c r="J65" s="47"/>
      <c r="K65" s="35"/>
    </row>
    <row r="66" spans="10:11" x14ac:dyDescent="0.25">
      <c r="J66" s="47"/>
      <c r="K66" s="35"/>
    </row>
    <row r="67" spans="10:11" x14ac:dyDescent="0.25">
      <c r="J67" s="47"/>
      <c r="K67" s="35"/>
    </row>
    <row r="68" spans="10:11" x14ac:dyDescent="0.25">
      <c r="J68" s="47"/>
      <c r="K68" s="35"/>
    </row>
    <row r="69" spans="10:11" x14ac:dyDescent="0.25">
      <c r="J69" s="47"/>
      <c r="K69" s="35"/>
    </row>
    <row r="70" spans="10:11" x14ac:dyDescent="0.25">
      <c r="J70" s="47"/>
      <c r="K70" s="35"/>
    </row>
    <row r="71" spans="10:11" x14ac:dyDescent="0.25">
      <c r="J71" s="47"/>
      <c r="K71" s="35"/>
    </row>
    <row r="72" spans="10:11" x14ac:dyDescent="0.25">
      <c r="J72" s="47"/>
      <c r="K72" s="35"/>
    </row>
    <row r="73" spans="10:11" x14ac:dyDescent="0.25">
      <c r="J73" s="47"/>
      <c r="K73" s="35"/>
    </row>
    <row r="74" spans="10:11" x14ac:dyDescent="0.25">
      <c r="J74" s="47"/>
      <c r="K74" s="35"/>
    </row>
    <row r="75" spans="10:11" x14ac:dyDescent="0.25">
      <c r="J75" s="47"/>
      <c r="K75" s="35"/>
    </row>
    <row r="76" spans="10:11" x14ac:dyDescent="0.25">
      <c r="J76" s="47"/>
      <c r="K76" s="35"/>
    </row>
    <row r="77" spans="10:11" x14ac:dyDescent="0.25">
      <c r="J77" s="47"/>
      <c r="K77" s="35"/>
    </row>
    <row r="78" spans="10:11" x14ac:dyDescent="0.25">
      <c r="J78" s="47"/>
      <c r="K78" s="35"/>
    </row>
    <row r="79" spans="10:11" x14ac:dyDescent="0.25">
      <c r="J79" s="47"/>
      <c r="K79" s="35"/>
    </row>
    <row r="80" spans="10:11" x14ac:dyDescent="0.25">
      <c r="J80" s="47"/>
      <c r="K80" s="35"/>
    </row>
    <row r="81" spans="10:11" x14ac:dyDescent="0.25">
      <c r="J81" s="47"/>
      <c r="K81" s="35"/>
    </row>
    <row r="82" spans="10:11" x14ac:dyDescent="0.25">
      <c r="J82" s="47"/>
      <c r="K82" s="35"/>
    </row>
    <row r="83" spans="10:11" x14ac:dyDescent="0.25">
      <c r="J83" s="47"/>
      <c r="K83" s="35"/>
    </row>
    <row r="84" spans="10:11" x14ac:dyDescent="0.25">
      <c r="J84" s="47"/>
      <c r="K84" s="35"/>
    </row>
    <row r="85" spans="10:11" x14ac:dyDescent="0.25">
      <c r="J85" s="47"/>
      <c r="K85" s="35"/>
    </row>
    <row r="86" spans="10:11" x14ac:dyDescent="0.25">
      <c r="J86" s="47"/>
      <c r="K86" s="35"/>
    </row>
    <row r="87" spans="10:11" x14ac:dyDescent="0.25">
      <c r="J87" s="47"/>
      <c r="K87" s="35"/>
    </row>
    <row r="88" spans="10:11" x14ac:dyDescent="0.25">
      <c r="J88" s="47"/>
      <c r="K88" s="35"/>
    </row>
    <row r="89" spans="10:11" x14ac:dyDescent="0.25">
      <c r="J89" s="47"/>
      <c r="K89" s="35"/>
    </row>
    <row r="90" spans="10:11" x14ac:dyDescent="0.25">
      <c r="J90" s="47"/>
      <c r="K90" s="35"/>
    </row>
    <row r="91" spans="10:11" x14ac:dyDescent="0.25">
      <c r="J91" s="47"/>
      <c r="K91" s="35"/>
    </row>
    <row r="92" spans="10:11" x14ac:dyDescent="0.25">
      <c r="J92" s="47"/>
      <c r="K92" s="35"/>
    </row>
    <row r="93" spans="10:11" x14ac:dyDescent="0.25">
      <c r="J93" s="47"/>
      <c r="K93" s="35"/>
    </row>
    <row r="94" spans="10:11" x14ac:dyDescent="0.25">
      <c r="J94" s="47"/>
      <c r="K94" s="35"/>
    </row>
    <row r="95" spans="10:11" x14ac:dyDescent="0.25">
      <c r="J95" s="47"/>
      <c r="K95" s="35"/>
    </row>
    <row r="96" spans="10:11" x14ac:dyDescent="0.25">
      <c r="J96" s="47"/>
      <c r="K96" s="35"/>
    </row>
    <row r="97" spans="10:11" x14ac:dyDescent="0.25">
      <c r="J97" s="47"/>
      <c r="K97" s="35"/>
    </row>
    <row r="98" spans="10:11" x14ac:dyDescent="0.25">
      <c r="J98" s="47"/>
      <c r="K98" s="35"/>
    </row>
  </sheetData>
  <sheetProtection formatCells="0" formatColumns="0" formatRows="0" insertRows="0"/>
  <protectedRanges>
    <protectedRange algorithmName="SHA-512" hashValue="09jzJxAH+giazvQZmJXE//0PbwPk2MA19AcMNldQXcPcMJS1oCImliZCAhf2M6cySJZVX9tGxdCyjL9WdlsgIQ==" saltValue="sqwP5QeRd1XHfZLWWsfXpQ==" spinCount="100000" sqref="P7:U52" name="VALORACION"/>
  </protectedRanges>
  <mergeCells count="51">
    <mergeCell ref="W4:AB5"/>
    <mergeCell ref="N5:V5"/>
    <mergeCell ref="N4:V4"/>
    <mergeCell ref="J4:M5"/>
    <mergeCell ref="B4:I5"/>
    <mergeCell ref="B1:Y1"/>
    <mergeCell ref="B2:Y2"/>
    <mergeCell ref="B3:Y3"/>
    <mergeCell ref="Z1:AB1"/>
    <mergeCell ref="Z2:AB2"/>
    <mergeCell ref="Z3:AB3"/>
    <mergeCell ref="E26:E41"/>
    <mergeCell ref="F26:F41"/>
    <mergeCell ref="G26:G41"/>
    <mergeCell ref="H26:H41"/>
    <mergeCell ref="I26:I41"/>
    <mergeCell ref="E42:E46"/>
    <mergeCell ref="F42:F46"/>
    <mergeCell ref="G42:G46"/>
    <mergeCell ref="H42:H46"/>
    <mergeCell ref="I42:I46"/>
    <mergeCell ref="E47:E52"/>
    <mergeCell ref="F47:F52"/>
    <mergeCell ref="G47:G52"/>
    <mergeCell ref="H47:H52"/>
    <mergeCell ref="I47:I52"/>
    <mergeCell ref="A42:A46"/>
    <mergeCell ref="B42:B46"/>
    <mergeCell ref="D42:D46"/>
    <mergeCell ref="D47:D52"/>
    <mergeCell ref="B47:B52"/>
    <mergeCell ref="A47:A52"/>
    <mergeCell ref="A12:A25"/>
    <mergeCell ref="D26:D41"/>
    <mergeCell ref="B26:B41"/>
    <mergeCell ref="A26:A41"/>
    <mergeCell ref="B7:B11"/>
    <mergeCell ref="A7:A11"/>
    <mergeCell ref="D12:D25"/>
    <mergeCell ref="D7:D11"/>
    <mergeCell ref="B12:B25"/>
    <mergeCell ref="G12:G25"/>
    <mergeCell ref="H12:H25"/>
    <mergeCell ref="I12:I25"/>
    <mergeCell ref="E7:E11"/>
    <mergeCell ref="F7:F11"/>
    <mergeCell ref="G7:G11"/>
    <mergeCell ref="E12:E25"/>
    <mergeCell ref="F12:F25"/>
    <mergeCell ref="H7:H11"/>
    <mergeCell ref="I7:I11"/>
  </mergeCells>
  <conditionalFormatting sqref="L6">
    <cfRule type="containsText" dxfId="76" priority="6" operator="containsText" text="Negativo">
      <formula>NOT(ISERROR(SEARCH("Negativo",L6)))</formula>
    </cfRule>
    <cfRule type="containsText" dxfId="75" priority="7" operator="containsText" text="Positivo">
      <formula>NOT(ISERROR(SEARCH("Positivo",L6)))</formula>
    </cfRule>
  </conditionalFormatting>
  <conditionalFormatting sqref="L6:L1048576">
    <cfRule type="containsText" dxfId="74" priority="4" operator="containsText" text="Positivo">
      <formula>NOT(ISERROR(SEARCH("Positivo",L6)))</formula>
    </cfRule>
    <cfRule type="containsText" dxfId="73" priority="5" operator="containsText" text="Negativo">
      <formula>NOT(ISERROR(SEARCH("Negativo",L6)))</formula>
    </cfRule>
  </conditionalFormatting>
  <conditionalFormatting sqref="T6:T1048576">
    <cfRule type="containsText" dxfId="72" priority="1" operator="containsText" text="Potencialmente No Tolerable">
      <formula>NOT(ISERROR(SEARCH("Potencialmente No Tolerable",T6)))</formula>
    </cfRule>
    <cfRule type="containsText" dxfId="71" priority="2" operator="containsText" text="No Tolerable">
      <formula>NOT(ISERROR(SEARCH("No Tolerable",T6)))</formula>
    </cfRule>
    <cfRule type="containsText" dxfId="70" priority="3" operator="containsText" text="Tolerable">
      <formula>NOT(ISERROR(SEARCH("Tolerable",T6)))</formula>
    </cfRule>
  </conditionalFormatting>
  <dataValidations count="2">
    <dataValidation type="list" allowBlank="1" showInputMessage="1" showErrorMessage="1" sqref="G7:G46 K7:K63" xr:uid="{00000000-0002-0000-0200-000000000000}">
      <formula1>INDIRECT(F7)</formula1>
    </dataValidation>
    <dataValidation type="list" allowBlank="1" showInputMessage="1" showErrorMessage="1" sqref="G53:G65539 G47" xr:uid="{00000000-0002-0000-0200-000001000000}">
      <formula1>INDIRECT(G47)</formula1>
    </dataValidation>
  </dataValidations>
  <pageMargins left="0.7" right="0.7" top="0.75" bottom="0.75" header="0.3" footer="0.3"/>
  <pageSetup paperSize="9" orientation="portrait" r:id="rId1"/>
  <ignoredErrors>
    <ignoredError sqref="P41:U46 P7:U13 P33:U39 P15:U31 P47:P52 R47:U52"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2000000}">
          <x14:formula1>
            <xm:f>LISTAS!$A$1:$C$1</xm:f>
          </x14:formula1>
          <xm:sqref>F7:F47</xm:sqref>
        </x14:dataValidation>
        <x14:dataValidation type="list" allowBlank="1" showInputMessage="1" showErrorMessage="1" xr:uid="{00000000-0002-0000-0200-000003000000}">
          <x14:formula1>
            <xm:f>LISTAS!$D$2:$D$4</xm:f>
          </x14:formula1>
          <xm:sqref>H7:H46</xm:sqref>
        </x14:dataValidation>
        <x14:dataValidation type="list" allowBlank="1" showInputMessage="1" showErrorMessage="1" xr:uid="{00000000-0002-0000-0200-000004000000}">
          <x14:formula1>
            <xm:f>LISTAS!$E$1:$N$1</xm:f>
          </x14:formula1>
          <xm:sqref>J7:J52</xm:sqref>
        </x14:dataValidation>
        <x14:dataValidation type="list" allowBlank="1" showInputMessage="1" showErrorMessage="1" xr:uid="{00000000-0002-0000-0200-000005000000}">
          <x14:formula1>
            <xm:f>LISTAS!$O$2:$O$3</xm:f>
          </x14:formula1>
          <xm:sqref>L7:L52</xm:sqref>
        </x14:dataValidation>
        <x14:dataValidation type="list" allowBlank="1" showInputMessage="1" showErrorMessage="1" xr:uid="{00000000-0002-0000-0200-000007000000}">
          <x14:formula1>
            <xm:f>LISTAS!$Q$2:$Q$4</xm:f>
          </x14:formula1>
          <xm:sqref>N7:N52</xm:sqref>
        </x14:dataValidation>
        <x14:dataValidation type="list" allowBlank="1" showInputMessage="1" showErrorMessage="1" xr:uid="{00000000-0002-0000-0200-000008000000}">
          <x14:formula1>
            <xm:f>LISTAS!$S$2:$S$4</xm:f>
          </x14:formula1>
          <xm:sqref>O7:O52</xm:sqref>
        </x14:dataValidation>
        <x14:dataValidation type="list" allowBlank="1" showInputMessage="1" showErrorMessage="1" xr:uid="{00000000-0002-0000-0200-000006000000}">
          <x14:formula1>
            <xm:f>LISTAS!$P$2:$P$9</xm:f>
          </x14:formula1>
          <xm:sqref>M7:M52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010D-36CB-4D0A-994E-01B6462F4B81}">
  <dimension ref="A1:D35"/>
  <sheetViews>
    <sheetView workbookViewId="0">
      <selection activeCell="A3" sqref="A3"/>
    </sheetView>
  </sheetViews>
  <sheetFormatPr baseColWidth="10" defaultColWidth="11.5703125" defaultRowHeight="18" x14ac:dyDescent="0.25"/>
  <cols>
    <col min="1" max="1" width="51.7109375" style="18" customWidth="1"/>
    <col min="2" max="2" width="23.85546875" style="18" bestFit="1" customWidth="1"/>
    <col min="3" max="3" width="23.140625" style="19" bestFit="1" customWidth="1"/>
    <col min="4" max="16384" width="11.5703125" style="18"/>
  </cols>
  <sheetData>
    <row r="1" spans="1:4" ht="61.15" customHeight="1" x14ac:dyDescent="0.25">
      <c r="A1" s="174" t="s">
        <v>236</v>
      </c>
      <c r="B1" s="174"/>
      <c r="C1" s="174"/>
      <c r="D1" s="174"/>
    </row>
    <row r="2" spans="1:4" x14ac:dyDescent="0.25">
      <c r="A2"/>
      <c r="B2"/>
      <c r="C2" s="68"/>
    </row>
    <row r="3" spans="1:4" x14ac:dyDescent="0.25">
      <c r="A3" s="80" t="s">
        <v>159</v>
      </c>
      <c r="B3" s="81" t="s">
        <v>237</v>
      </c>
    </row>
    <row r="4" spans="1:4" x14ac:dyDescent="0.25">
      <c r="A4" s="80" t="s">
        <v>14</v>
      </c>
      <c r="B4" s="81" t="s">
        <v>237</v>
      </c>
    </row>
    <row r="5" spans="1:4" x14ac:dyDescent="0.25">
      <c r="A5" s="80" t="s">
        <v>3</v>
      </c>
      <c r="B5" s="81" t="s">
        <v>237</v>
      </c>
    </row>
    <row r="6" spans="1:4" x14ac:dyDescent="0.25">
      <c r="A6" s="11"/>
      <c r="B6" s="11"/>
    </row>
    <row r="7" spans="1:4" s="19" customFormat="1" ht="54" x14ac:dyDescent="0.25">
      <c r="A7" s="78" t="s">
        <v>165</v>
      </c>
      <c r="B7" s="78" t="s">
        <v>166</v>
      </c>
      <c r="C7" s="79" t="s">
        <v>238</v>
      </c>
    </row>
    <row r="8" spans="1:4" s="19" customFormat="1" x14ac:dyDescent="0.25">
      <c r="A8" s="81" t="s">
        <v>6</v>
      </c>
      <c r="B8" s="81"/>
      <c r="C8" s="82">
        <v>7</v>
      </c>
    </row>
    <row r="9" spans="1:4" s="19" customFormat="1" x14ac:dyDescent="0.25">
      <c r="A9" s="81" t="s">
        <v>9</v>
      </c>
      <c r="B9" s="81"/>
      <c r="C9" s="82">
        <v>16.285714285714285</v>
      </c>
    </row>
    <row r="10" spans="1:4" x14ac:dyDescent="0.25">
      <c r="A10" s="81" t="s">
        <v>10</v>
      </c>
      <c r="B10" s="81"/>
      <c r="C10" s="82">
        <v>11.5</v>
      </c>
    </row>
    <row r="11" spans="1:4" x14ac:dyDescent="0.25">
      <c r="A11" s="81" t="s">
        <v>11</v>
      </c>
      <c r="B11" s="81"/>
      <c r="C11" s="82">
        <v>5</v>
      </c>
    </row>
    <row r="12" spans="1:4" x14ac:dyDescent="0.25">
      <c r="A12" s="81" t="s">
        <v>13</v>
      </c>
      <c r="B12" s="81"/>
      <c r="C12" s="82">
        <v>25</v>
      </c>
    </row>
    <row r="13" spans="1:4" x14ac:dyDescent="0.25">
      <c r="A13" s="81" t="s">
        <v>5</v>
      </c>
      <c r="B13" s="81"/>
      <c r="C13" s="82">
        <v>8</v>
      </c>
    </row>
    <row r="14" spans="1:4" x14ac:dyDescent="0.25">
      <c r="A14" s="81" t="s">
        <v>8</v>
      </c>
      <c r="B14" s="81"/>
      <c r="C14" s="82">
        <v>3</v>
      </c>
    </row>
    <row r="15" spans="1:4" x14ac:dyDescent="0.25">
      <c r="A15" s="81" t="s">
        <v>4</v>
      </c>
      <c r="B15" s="81"/>
      <c r="C15" s="82">
        <v>11.666666666666666</v>
      </c>
    </row>
    <row r="16" spans="1:4" x14ac:dyDescent="0.25">
      <c r="A16" s="81" t="s">
        <v>12</v>
      </c>
      <c r="B16" s="81"/>
      <c r="C16" s="82">
        <v>9</v>
      </c>
    </row>
    <row r="17" spans="1:3" hidden="1" x14ac:dyDescent="0.25">
      <c r="A17" s="81" t="s">
        <v>239</v>
      </c>
      <c r="B17" s="81"/>
      <c r="C17" s="82">
        <v>12.304347826086957</v>
      </c>
    </row>
    <row r="18" spans="1:3" x14ac:dyDescent="0.25">
      <c r="A18"/>
      <c r="B18"/>
      <c r="C18"/>
    </row>
    <row r="19" spans="1:3" x14ac:dyDescent="0.25">
      <c r="A19"/>
      <c r="B19"/>
      <c r="C19"/>
    </row>
    <row r="20" spans="1:3" x14ac:dyDescent="0.25">
      <c r="A20"/>
      <c r="B20"/>
      <c r="C20"/>
    </row>
    <row r="21" spans="1:3" x14ac:dyDescent="0.25">
      <c r="A21"/>
      <c r="B21"/>
      <c r="C21"/>
    </row>
    <row r="22" spans="1:3" x14ac:dyDescent="0.25">
      <c r="A22"/>
      <c r="B22"/>
      <c r="C22"/>
    </row>
    <row r="23" spans="1:3" x14ac:dyDescent="0.25">
      <c r="A23"/>
      <c r="B23"/>
      <c r="C23"/>
    </row>
    <row r="24" spans="1:3" x14ac:dyDescent="0.25">
      <c r="A24"/>
      <c r="B24"/>
      <c r="C24"/>
    </row>
    <row r="25" spans="1:3" x14ac:dyDescent="0.25">
      <c r="A25"/>
      <c r="B25"/>
      <c r="C25"/>
    </row>
    <row r="26" spans="1:3" x14ac:dyDescent="0.25">
      <c r="A26"/>
      <c r="B26"/>
      <c r="C26"/>
    </row>
    <row r="27" spans="1:3" x14ac:dyDescent="0.25">
      <c r="A27"/>
      <c r="B27"/>
      <c r="C27"/>
    </row>
    <row r="28" spans="1:3" x14ac:dyDescent="0.25">
      <c r="A28"/>
      <c r="B28"/>
      <c r="C28"/>
    </row>
    <row r="29" spans="1:3" x14ac:dyDescent="0.25">
      <c r="A29"/>
      <c r="B29"/>
      <c r="C29"/>
    </row>
    <row r="30" spans="1:3" x14ac:dyDescent="0.25">
      <c r="A30"/>
      <c r="B30"/>
      <c r="C30"/>
    </row>
    <row r="31" spans="1:3" x14ac:dyDescent="0.25">
      <c r="A31"/>
      <c r="B31"/>
      <c r="C31"/>
    </row>
    <row r="32" spans="1:3" x14ac:dyDescent="0.25">
      <c r="A32"/>
      <c r="B32"/>
      <c r="C32"/>
    </row>
    <row r="33" spans="1:3" x14ac:dyDescent="0.25">
      <c r="A33"/>
      <c r="B33"/>
      <c r="C33"/>
    </row>
    <row r="34" spans="1:3" x14ac:dyDescent="0.25">
      <c r="A34"/>
      <c r="B34"/>
      <c r="C34"/>
    </row>
    <row r="35" spans="1:3" x14ac:dyDescent="0.25">
      <c r="A35"/>
      <c r="B35"/>
      <c r="C35"/>
    </row>
  </sheetData>
  <mergeCells count="1">
    <mergeCell ref="A1:D1"/>
  </mergeCells>
  <conditionalFormatting pivot="1" sqref="C8:C17">
    <cfRule type="cellIs" dxfId="69" priority="3" operator="between">
      <formula>0</formula>
      <formula>10</formula>
    </cfRule>
  </conditionalFormatting>
  <conditionalFormatting pivot="1" sqref="C8:C17">
    <cfRule type="cellIs" dxfId="68" priority="2" operator="between">
      <formula>10.05</formula>
      <formula>15</formula>
    </cfRule>
  </conditionalFormatting>
  <conditionalFormatting pivot="1" sqref="C8:C17">
    <cfRule type="cellIs" dxfId="67" priority="1" operator="greaterThan">
      <formula>15.01</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8" ma:contentTypeDescription="Crear nuevo documento." ma:contentTypeScope="" ma:versionID="1a151eface5cee72801066190e7f850a">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26d31b4d7717e194d18a9875ac72ff6e"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2.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customXml/itemProps3.xml><?xml version="1.0" encoding="utf-8"?>
<ds:datastoreItem xmlns:ds="http://schemas.openxmlformats.org/officeDocument/2006/customXml" ds:itemID="{33E89780-2173-47B6-9604-7DC882614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LISTAS</vt:lpstr>
      <vt:lpstr>PORTADA</vt:lpstr>
      <vt:lpstr>INSTRUCCIONES</vt:lpstr>
      <vt:lpstr>A&amp;I</vt:lpstr>
      <vt:lpstr>TD-A&amp;I</vt:lpstr>
      <vt:lpstr>PORTADA!Área_de_impresión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ACER</cp:lastModifiedBy>
  <cp:revision/>
  <dcterms:created xsi:type="dcterms:W3CDTF">2022-07-08T22:04:58Z</dcterms:created>
  <dcterms:modified xsi:type="dcterms:W3CDTF">2022-09-30T18:21:38Z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