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C:\Users\USUARIO\Documents\ANM\MATRIZ DE ASPECTOS E IMPACTOS\2023\"/>
    </mc:Choice>
  </mc:AlternateContent>
  <xr:revisionPtr revIDLastSave="21" documentId="13_ncr:1_{813E99B3-68B4-4CFD-AB0F-8AC17DB99A34}" xr6:coauthVersionLast="47" xr6:coauthVersionMax="47" xr10:uidLastSave="{18268363-0571-4A9B-A51F-24CE758A2BF5}"/>
  <bookViews>
    <workbookView xWindow="-120" yWindow="-120" windowWidth="20730" windowHeight="11160" firstSheet="3" activeTab="1" xr2:uid="{00000000-000D-0000-FFFF-FFFF00000000}"/>
  </bookViews>
  <sheets>
    <sheet name="LISTAS" sheetId="1" state="hidden"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'A&amp;I'!#REF!</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24678"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7" i="2" l="1"/>
  <c r="R37" i="2"/>
  <c r="S37" i="2"/>
  <c r="T37" i="2"/>
  <c r="U37" i="2"/>
  <c r="P37" i="2"/>
  <c r="Q8" i="2"/>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8" i="2"/>
  <c r="R38" i="2"/>
  <c r="Q39" i="2"/>
  <c r="R39" i="2"/>
  <c r="Q40" i="2"/>
  <c r="R40" i="2"/>
  <c r="Q41" i="2"/>
  <c r="R41" i="2"/>
  <c r="Q42" i="2"/>
  <c r="R42" i="2"/>
  <c r="Q43" i="2"/>
  <c r="R43" i="2"/>
  <c r="Q44" i="2"/>
  <c r="R44" i="2"/>
  <c r="Q45" i="2"/>
  <c r="R45" i="2"/>
  <c r="Q46" i="2"/>
  <c r="R46" i="2"/>
  <c r="Q47" i="2"/>
  <c r="R47" i="2"/>
  <c r="Q48" i="2"/>
  <c r="R48" i="2"/>
  <c r="Q49" i="2"/>
  <c r="R49" i="2"/>
  <c r="R7" i="2"/>
  <c r="Q7" i="2"/>
  <c r="S47" i="2"/>
  <c r="P47" i="2"/>
  <c r="S34" i="2"/>
  <c r="P34" i="2"/>
  <c r="S30" i="2"/>
  <c r="P30" i="2"/>
  <c r="S26" i="2"/>
  <c r="P26" i="2"/>
  <c r="S15" i="2"/>
  <c r="P15" i="2"/>
  <c r="S11" i="2"/>
  <c r="P11" i="2"/>
  <c r="S39" i="2"/>
  <c r="P39" i="2"/>
  <c r="S25" i="2"/>
  <c r="T25" i="2"/>
  <c r="U25" i="2"/>
  <c r="S45" i="2"/>
  <c r="P45" i="2"/>
  <c r="S42" i="2"/>
  <c r="T42" i="2"/>
  <c r="U42" i="2"/>
  <c r="S40" i="2"/>
  <c r="P40" i="2"/>
  <c r="S27" i="2"/>
  <c r="P27" i="2"/>
  <c r="S46" i="2"/>
  <c r="T46" i="2"/>
  <c r="U46" i="2"/>
  <c r="S12" i="2"/>
  <c r="T12" i="2"/>
  <c r="U12" i="2"/>
  <c r="S41" i="2"/>
  <c r="T41" i="2"/>
  <c r="U41" i="2"/>
  <c r="S43" i="2"/>
  <c r="P43" i="2"/>
  <c r="S44" i="2"/>
  <c r="P44" i="2"/>
  <c r="S22" i="2"/>
  <c r="P22" i="2"/>
  <c r="S24" i="2"/>
  <c r="T24" i="2"/>
  <c r="U24" i="2"/>
  <c r="S38" i="2"/>
  <c r="T38" i="2"/>
  <c r="U38" i="2"/>
  <c r="S33" i="2"/>
  <c r="T33" i="2"/>
  <c r="U33" i="2"/>
  <c r="S29" i="2"/>
  <c r="T29" i="2"/>
  <c r="U29" i="2"/>
  <c r="S21" i="2"/>
  <c r="T21" i="2"/>
  <c r="U21" i="2"/>
  <c r="S18" i="2"/>
  <c r="T18" i="2"/>
  <c r="U18" i="2"/>
  <c r="S14" i="2"/>
  <c r="T14" i="2"/>
  <c r="U14" i="2"/>
  <c r="S49" i="2"/>
  <c r="T49" i="2"/>
  <c r="U49" i="2"/>
  <c r="S48" i="2"/>
  <c r="P48" i="2"/>
  <c r="S10" i="2"/>
  <c r="T10" i="2"/>
  <c r="U10" i="2"/>
  <c r="S8" i="2"/>
  <c r="P8" i="2"/>
  <c r="S7" i="2"/>
  <c r="P7" i="2"/>
  <c r="S35" i="2"/>
  <c r="P35" i="2"/>
  <c r="S32" i="2"/>
  <c r="T32" i="2"/>
  <c r="U32" i="2"/>
  <c r="S19" i="2"/>
  <c r="P19" i="2"/>
  <c r="S17" i="2"/>
  <c r="T17" i="2"/>
  <c r="U17" i="2"/>
  <c r="S31" i="2"/>
  <c r="P31" i="2"/>
  <c r="S28" i="2"/>
  <c r="T28" i="2"/>
  <c r="U28" i="2"/>
  <c r="S16" i="2"/>
  <c r="T16" i="2"/>
  <c r="U16" i="2"/>
  <c r="S13" i="2"/>
  <c r="P13" i="2"/>
  <c r="S36" i="2"/>
  <c r="T36" i="2"/>
  <c r="U36" i="2"/>
  <c r="S23" i="2"/>
  <c r="P23" i="2"/>
  <c r="S20" i="2"/>
  <c r="T20" i="2"/>
  <c r="U20" i="2"/>
  <c r="S9" i="2"/>
  <c r="P9" i="2"/>
  <c r="T27" i="2"/>
  <c r="U27" i="2"/>
  <c r="T15" i="2"/>
  <c r="U15" i="2"/>
  <c r="P33" i="2"/>
  <c r="T26" i="2"/>
  <c r="U26" i="2"/>
  <c r="P46" i="2"/>
  <c r="T43" i="2"/>
  <c r="U43" i="2"/>
  <c r="P25" i="2"/>
  <c r="T40" i="2"/>
  <c r="U40" i="2"/>
  <c r="T30" i="2"/>
  <c r="U30" i="2"/>
  <c r="P12" i="2"/>
  <c r="T11" i="2"/>
  <c r="U11" i="2"/>
  <c r="P16" i="2"/>
  <c r="T39" i="2"/>
  <c r="U39" i="2"/>
  <c r="P42" i="2"/>
  <c r="T47" i="2"/>
  <c r="U47" i="2"/>
  <c r="T23" i="2"/>
  <c r="U23" i="2"/>
  <c r="T22" i="2"/>
  <c r="U22" i="2"/>
  <c r="T45" i="2"/>
  <c r="U45" i="2"/>
  <c r="P32" i="2"/>
  <c r="P14" i="2"/>
  <c r="T34" i="2"/>
  <c r="U34" i="2"/>
  <c r="P49" i="2"/>
  <c r="P21" i="2"/>
  <c r="T13" i="2"/>
  <c r="U13" i="2"/>
  <c r="P36" i="2"/>
  <c r="P20" i="2"/>
  <c r="P38" i="2"/>
  <c r="P17" i="2"/>
  <c r="P18" i="2"/>
  <c r="T44" i="2"/>
  <c r="U44" i="2"/>
  <c r="P29" i="2"/>
  <c r="T19" i="2"/>
  <c r="U19" i="2"/>
  <c r="P41" i="2"/>
  <c r="P24" i="2"/>
  <c r="P28" i="2"/>
  <c r="T48" i="2"/>
  <c r="U48" i="2"/>
  <c r="T35" i="2"/>
  <c r="U35" i="2"/>
  <c r="P10" i="2"/>
  <c r="T8" i="2"/>
  <c r="U8" i="2"/>
  <c r="T7" i="2"/>
  <c r="U7" i="2"/>
  <c r="T31" i="2"/>
  <c r="U31" i="2"/>
  <c r="T9" i="2"/>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200-000001000000}">
      <text>
        <r>
          <rPr>
            <b/>
            <sz val="9"/>
            <color indexed="81"/>
            <rFont val="Tahoma"/>
            <family val="2"/>
          </rPr>
          <t>Año anterior</t>
        </r>
      </text>
    </comment>
  </commentList>
</comments>
</file>

<file path=xl/sharedStrings.xml><?xml version="1.0" encoding="utf-8"?>
<sst xmlns="http://schemas.openxmlformats.org/spreadsheetml/2006/main" count="592" uniqueCount="251">
  <si>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</si>
  <si>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</si>
  <si>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</si>
  <si>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</si>
  <si>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</si>
  <si>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</si>
  <si>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</si>
  <si>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</si>
  <si>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</si>
  <si>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</si>
  <si>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</si>
  <si>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</si>
  <si>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 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</si>
  <si>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</si>
  <si>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</si>
  <si>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</si>
  <si>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</si>
  <si>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</si>
  <si>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</si>
  <si>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</si>
  <si>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</si>
  <si>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</si>
  <si>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</si>
  <si>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</si>
  <si>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</si>
  <si>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</si>
  <si>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</si>
  <si>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</si>
  <si>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</si>
  <si>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</si>
  <si>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</si>
  <si>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</si>
  <si>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</si>
  <si>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</si>
  <si>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</si>
  <si>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</si>
  <si>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</si>
  <si>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</si>
  <si>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</si>
  <si>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</si>
  <si>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</si>
  <si>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</si>
  <si>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</si>
  <si>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</si>
  <si>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</si>
  <si>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</si>
  <si>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</si>
  <si>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</si>
  <si>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</si>
  <si>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</si>
  <si>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</si>
  <si>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</si>
  <si>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</si>
  <si>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</si>
  <si>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</si>
  <si>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</si>
  <si>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</si>
  <si>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</si>
  <si>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</si>
  <si>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</si>
  <si>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</si>
  <si>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</si>
  <si>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</si>
  <si>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</si>
  <si>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</si>
  <si>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</si>
  <si>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</si>
  <si>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</si>
  <si>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</si>
  <si>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</si>
  <si>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</si>
  <si>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</si>
  <si>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</si>
  <si>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</si>
  <si>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</si>
  <si>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</si>
  <si>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</si>
  <si>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</si>
  <si>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</si>
  <si>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</si>
  <si>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</si>
  <si>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</si>
  <si>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</si>
  <si>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</si>
  <si>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</si>
  <si>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</si>
  <si>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</si>
  <si>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</si>
  <si>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</si>
  <si>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</si>
  <si>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</si>
  <si>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</si>
  <si>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</si>
  <si>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</si>
  <si>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</si>
  <si>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</si>
  <si>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</si>
  <si>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controles aspectos e impactos ambientales 2023</t>
  </si>
  <si>
    <t>ELABORÓ</t>
  </si>
  <si>
    <t>REVISÓ</t>
  </si>
  <si>
    <t>APROBÓ</t>
  </si>
  <si>
    <r>
      <rPr>
        <b/>
        <sz val="10"/>
        <color rgb="FF000000"/>
        <rFont val="Arial Narrow"/>
      </rPr>
      <t xml:space="preserve">Nombre : </t>
    </r>
    <r>
      <rPr>
        <sz val="10"/>
        <color rgb="FF000000"/>
        <rFont val="Arial Narrow"/>
      </rPr>
      <t xml:space="preserve">Lina Paola León
</t>
    </r>
    <r>
      <rPr>
        <b/>
        <sz val="10"/>
        <color rgb="FF000000"/>
        <rFont val="Arial Narrow"/>
      </rPr>
      <t>Cargo:</t>
    </r>
    <r>
      <rPr>
        <sz val="10"/>
        <color rgb="FF000000"/>
        <rFont val="Arial Narrow"/>
      </rPr>
      <t xml:space="preserve">  Contratista Grupo de Planeación                                                                       
</t>
    </r>
  </si>
  <si>
    <r>
      <rPr>
        <b/>
        <sz val="10"/>
        <color rgb="FF000000"/>
        <rFont val="Arial Narrow"/>
      </rPr>
      <t xml:space="preserve">Nombre: Esteban Felipe Castillo Jimenez
Cargo:  </t>
    </r>
    <r>
      <rPr>
        <sz val="10"/>
        <color rgb="FF000000"/>
        <rFont val="Arial Narrow"/>
      </rPr>
      <t xml:space="preserve">Coordinador Grupo de Planeación                                     
</t>
    </r>
    <r>
      <rPr>
        <b/>
        <sz val="10"/>
        <color rgb="FF000000"/>
        <rFont val="Arial Narrow"/>
      </rPr>
      <t xml:space="preserve">                                                                         Nombre</t>
    </r>
    <r>
      <rPr>
        <sz val="10"/>
        <color rgb="FF000000"/>
        <rFont val="Arial Narrow"/>
      </rPr>
      <t xml:space="preserve">: Diego  Armando Lozano Salcedo                  </t>
    </r>
    <r>
      <rPr>
        <b/>
        <sz val="10"/>
        <color rgb="FF000000"/>
        <rFont val="Arial Narrow"/>
      </rPr>
      <t>Cargo:</t>
    </r>
    <r>
      <rPr>
        <sz val="10"/>
        <color rgb="FF000000"/>
        <rFont val="Arial Narrow"/>
      </rPr>
      <t xml:space="preserve">  Contratista Grupo de Planeación</t>
    </r>
  </si>
  <si>
    <r>
      <rPr>
        <b/>
        <sz val="10"/>
        <color rgb="FF000000"/>
        <rFont val="Arial Narrow"/>
      </rPr>
      <t xml:space="preserve">Nombre: </t>
    </r>
    <r>
      <rPr>
        <sz val="10"/>
        <color rgb="FF000000"/>
        <rFont val="Arial Narrow"/>
      </rPr>
      <t xml:space="preserve">Esteban Felipe Castillo Jimenez
</t>
    </r>
    <r>
      <rPr>
        <b/>
        <sz val="10"/>
        <color rgb="FF000000"/>
        <rFont val="Arial Narrow"/>
      </rPr>
      <t>Cargo:</t>
    </r>
    <r>
      <rPr>
        <sz val="10"/>
        <color rgb="FF000000"/>
        <rFont val="Arial Narrow"/>
      </rPr>
      <t xml:space="preserve">  Coordinador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</si>
  <si>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</si>
  <si>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</si>
  <si>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</si>
  <si>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</si>
  <si>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</si>
  <si>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</si>
  <si>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</si>
  <si>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</si>
  <si>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</si>
  <si>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</si>
  <si>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</si>
  <si>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</si>
  <si>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</si>
  <si>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</si>
  <si>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</si>
  <si>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</si>
  <si>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</si>
  <si>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</si>
  <si>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</si>
  <si>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</si>
  <si>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</si>
  <si>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</si>
  <si>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</si>
  <si>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</si>
  <si>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</si>
  <si>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</si>
  <si>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</si>
  <si>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</si>
  <si>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</si>
  <si>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</si>
  <si>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</si>
  <si>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</si>
  <si>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</si>
  <si>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</si>
  <si>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</si>
  <si>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</si>
  <si>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</si>
  <si>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</si>
  <si>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</si>
  <si>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</si>
  <si>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</si>
  <si>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</si>
  <si>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</si>
  <si>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</si>
  <si>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</si>
  <si>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</si>
  <si>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</si>
  <si>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</si>
  <si>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</si>
  <si>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</si>
  <si>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</si>
  <si>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2023</t>
  </si>
  <si>
    <t>Desempeño ambiental año 2022</t>
  </si>
  <si>
    <t>Fecha de Valoración inicial: 01/11/2023</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</si>
  <si>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</si>
  <si>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</si>
  <si>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</si>
  <si>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</si>
  <si>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</si>
  <si>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</si>
  <si>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</si>
  <si>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</si>
  <si>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</si>
  <si>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</si>
  <si>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</si>
  <si>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</si>
  <si>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2023</t>
  </si>
  <si>
    <t>Significancia del A&amp;I inicial</t>
  </si>
  <si>
    <t>Control ambiental inicial</t>
  </si>
  <si>
    <t>Descripción de la valoración inicial y el control del aspecto e impacto ambiental 2023</t>
  </si>
  <si>
    <t>Unidad de medición</t>
  </si>
  <si>
    <t>Desempeño ambiental 2022</t>
  </si>
  <si>
    <t>Meta porcentual 2023</t>
  </si>
  <si>
    <t>Meta unitaria 2023</t>
  </si>
  <si>
    <t>Desempeño ambiental 2023</t>
  </si>
  <si>
    <t>Desviación meta 2023</t>
  </si>
  <si>
    <t>Estratégicos
Misionales
Apoyo
Evaluación</t>
  </si>
  <si>
    <t>Admistración de bienes y servicios
Gestión del Talento Humano
Gestión Documental
Planeación Estratégica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</si>
  <si>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</si>
  <si>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cumplimientoa la mejora continua
Gestion de las comunicaciones externas e internas
Atención y pretación de servicios
Gestión de servicios de informacion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</si>
  <si>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</si>
  <si>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</si>
  <si>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 xml:space="preserve">Estos residuos en el PAR Valledupar son generados constantemente por los funcionarios y visitantes, el área administrativa realiza una adecuada utilización de los recipientes que están  identificados según el código de colores, en el área de servicio al cliente y recepción se evidencia una inadecuada utilización de los recipientes, se da mezcla de residuos, por tal razón se capacito y sensibilizó al personal de seguridad para que los visitantes y demás usuarios realicen de manera adecuada la separación en la fuente de los residuos. 
Sin embargo, se inicia el seguimiento de la generación de los residuos, se definió el programa de gestión integral de residuos sólidos en 2023 se evidencia un aumento.
Programa de gestión integral de residuos sólidos.
Recopilar información de la generación de residuos y de las personas vinculadas al PAR.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t>
  </si>
  <si>
    <t>En virtud que la gran mayoría de las actividades administrativas en el PAR Valledupar se realizan de manera digital y utilizando las plataformas tecnológicas disponibles, se evidencia una baja utilización de materias primas (papel, tintas, impresiones,etc).
Actividades de sensibilización, capacitación y/o divulgación en buenas prácticas en el consumo de materias primas.</t>
  </si>
  <si>
    <t xml:space="preserve">Existen funcionarios de planta y por prestación de servicios, impulsando la generación formal de empleo en la región.
Pieza comunicativa recurso humano.
Recopilar información de las personas vinculadas al PAR Valledupar. </t>
  </si>
  <si>
    <t>En el PAR Valledupar, se realiza un aprovechamiento de estos residuos de manera informal, son entregados a recicladores de la ciudad.
Actividades de sensibilización, capacitación y/o divulgación en buenas prácticas para la Gestión integral de los residuos.
Realizar seguimiento semestral del la genercion de residuos (Registros suministrados por servicios administrativos)</t>
  </si>
  <si>
    <t xml:space="preserve">La gran mayoría de las actividades realizadas en el PAR generan consumo de energía, para minimizarlo o reducirlo se han realizado capacitaciones y concientización sobre el ahorro y uso efiente de la energía  a todos los funcionarios del PAR.
Se definido Programa gestión integral del consumo de energía eléctrica.
Recopilar información del consumo de energía y de las personas vinculadas al PAR Valledupar.
Socializar información del programa ambiental Gestión integral del consumo de energía eléctrica del PAR Valledupar.
Socializar y enviar comunicación del comportamiento del programa ambiental del consumo de energía en la sede PAR Valledupar.
Solicitar a la OTI reporte de consumo de los equipos eléctricos y electrónicos de la sede.
Actividades de sensibilización, capacitación y/o divulgación en ahorro y uso eficiente de la energía eléctrica.  
Mantenimiento luminarias y aire acondicionado (Sujeto a disponibilidad o contratación por servicios administrativos)
Mesas de trabajo y recepción de ideas y/o sugerencias para la mitigación y control del aspecto e impacto identificado. </t>
  </si>
  <si>
    <t>Apoyo</t>
  </si>
  <si>
    <t>Admistración de bienes y servicios</t>
  </si>
  <si>
    <t>Servicios generales</t>
  </si>
  <si>
    <t>Limpieza y aseo
Cafetería
Manejo de sustancias químicas
Servicios de vigilancia y seguridad privada</t>
  </si>
  <si>
    <t>Registros</t>
  </si>
  <si>
    <t>Las actividades que generan mayor vertimiento son por el uso de los baños y la limpieza y aseo realizada a la sede.
Actividades de sensibilización, capacitación y/o divulgación en buenas prácticas en el uso del recurso hídrico.
Realizar seguimiento semestral del consumo del recurso hídrico (Facturas suministradas por servicios administrativos).</t>
  </si>
  <si>
    <t xml:space="preserve">El mayor consumo se da por uso de sanitarios, aseo y limpieza , cafetería, no existe un sistema de ahorradores de agua, se ha concientizado y sensibilizado a los funcionarios del uso y ahorro eficiente de este recurso.
Se definido Programa Gestión integral del consumo de agua.
Recopilar información del consumo de agua y de las personas vinculadas al PAR Valledupar.
Socializar información del programa ambiental Gestión integral del consumo de  gua  del PAR Valledupar.
Socializar y enviar comunicación del comportamiento del programa ambiental del consumo de agua en la sede PAR Valledupar.
Actividades de sensibilización, capacitación y/o divulgación buenas prácticas uso y ahorro del recurso hídrico.
Mesas de trabajo y recepción de ideas y/o sugerencias para la mitigación y control del aspecto e impacto identificado. </t>
  </si>
  <si>
    <t>Algunas actividades de servicios generales pueden generar contaminación del suelo.
La valoración total del aspecto e impacto ambiental para la sede resulta tolerable, sin embargo como medida de prevención se establecen controles teniendo en cuenta que la frecuencia de la actividad y la magnitud del impacto, es tal que puede escalar a un impacto no tolerable y/o potencialmente no tolerable.
Socialización y/o divulgación de los Procedimientos operativos normalizados Emergencias ambientales PON
Hojas de seguridad sustancias químicas.</t>
  </si>
  <si>
    <t>Es bajo la generación de este tipo de residuos los funcionarios en su gran mayoría salen a comer a sus casas.</t>
  </si>
  <si>
    <t>Son generados por los envases y empaques donde vienen los insumos para el aseo y limpieza.
Plan de gestión integral de residuos peligrosos y especiales - PGIRS RESPEL
Seguimiento de los gestores de residuos peligrosos contratados por la ANM.</t>
  </si>
  <si>
    <t>Son generados por los envases y empaques donde vienen los insumos para el aseo y limpieza.
Actividades de sensibilización, capacitación y/o divulgación en buenas prácticas para la Gestión integral de los residuos.
Realizar seguimiento semestral de la generación de residuos (Registros suministrados por servicios administrativos)</t>
  </si>
  <si>
    <t>Generados por las actividades de aseo y limpieza.
Actividades de sensibilización, capacitación y/o divulgación en buenas prácticas para la Gestión integral de los residuos.
Realizar seguimiento semestral de la generación de residuos (Registros suministrados por servicios administrativos)</t>
  </si>
  <si>
    <t>Generadas por las actividades de aseo y limpieza, uso de sanitarios.
Actividades de sensibilización, capacitación y/o divulgación en buenas prácticas en el consumo de materias primas.</t>
  </si>
  <si>
    <t xml:space="preserve">Genera empleo formal para personas de la región.
</t>
  </si>
  <si>
    <t xml:space="preserve">Algunas actividades de servicios generales pueden generar consumo de energía eléctrica, se ha realizado socialización y concientización a la persona encargada de este área, sobre el ahorro y uso eficiente de este recurso.
Actividades de sensibilización, capacitación y/o divulgación en ahorro y uso eficiente de la energía eléctrica.  
Realizar seguimiento semestral del consumo de energía (Facturas suministradas por servicios administrativos)
</t>
  </si>
  <si>
    <t>Se emiten olores por la utilización de insumos para el aseo y la limpieza.
La valoración total del aspecto e impacto ambiental para la sede resulta tolerable, sin embargo como medida de prevención se establecen control para mantener la significancia.
Adecuado almacenamiento y manejo de sustancias químicas.
Hojas de seguridad de sustancias químicas.</t>
  </si>
  <si>
    <t xml:space="preserve">La emisión de ruido en el PAR Valledupar es mínimo y generado eventualmente por los implementos de aseo. </t>
  </si>
  <si>
    <t>Admistración de bienes y servicios
Administración de tecnologías e información
Gestión Documental</t>
  </si>
  <si>
    <t>Mantenimiento</t>
  </si>
  <si>
    <t>Prestación de servicios tecnológicos
Instalación de redes eléctricas
Saneamiento ambiental y limpieza técnica (Lavado de tanques y control de plagas)
Vehículos
Instalación de elementos de publicidad exterior visual</t>
  </si>
  <si>
    <t>Registros e informes
"Adecuaciones locativas
Servicio y reparación de equipos tecnológicos
Lavado de taques y control de plagas
Publicidad exterior "</t>
  </si>
  <si>
    <t>Generado por el uso y mantenimiento de aires acondicionados.
Revisión de mantenimiento de equipos propios y alquilados de la ANM.</t>
  </si>
  <si>
    <t xml:space="preserve">En esta actividad se pueden generar contaminación por sustancias tóxicas. 
</t>
  </si>
  <si>
    <t>Generado por emisiones de gases en las posibles actividades de mantenimiento.
Hojas de seguridad sustancias químicas.</t>
  </si>
  <si>
    <t xml:space="preserve">Ruido generados por actividades de mantenimiento, (uso de herramienientas). </t>
  </si>
  <si>
    <t>Generados por los posibles mantenimientos realizados en el PAR Valledupar.
La valoración total del aspecto e impacto ambiental para la sede resulta tolerable, sin embargo como medida de prevención se establecen control para mantener la significancia.
Actividades de sensibilización, capacitación y/o divulgación en buenas prácticas en el uso del recurso hídrico.</t>
  </si>
  <si>
    <t xml:space="preserve">Generados por el lavado de herramientas utilizados en los posibles mantenimientos.
La valoración total del aspecto e impacto ambiental para la sede resulta tolerable, sin embargo como medida de prevención se establecen control para mantener la significancia.
Actividades de sensibilización, capacitación y/o divulgación en buenas prácticas en el uso del recurso hídrico.
</t>
  </si>
  <si>
    <t>Algunas actividades de mantenimiento pueden ser derramadas generando posible contaminación del suelo, (solventes, pinturas, lubricantes, etc.)
La valoración total del aspecto e impacto ambiental para la sede resulta tolerable, sin embargo como medida de prevención se establecen control para mantener la significancia.
Socialización y/o divulgación de los Procedimientos operativos normalizados Emergencias ambientales PON.
Hojas de seguridad sustancias químicas.</t>
  </si>
  <si>
    <t>Generado por envases y empaques que contienen los productos y herramientas con que se realizan los mantenimientos. 
La valoración total del aspecto e impacto ambiental para la sede resulta tolerable, sin embargo como medida de prevención se establecen control para mantener la significancia.
Seguimiento de los gestores de residuos peligrosos contratados por la ANM.</t>
  </si>
  <si>
    <t xml:space="preserve">Generado por envases y empaques que contienen los productos y herramientas con que se realizan los mantenimientos, en el PAR Valledupar se realiza aprovechamiento de manera informal, estos residuos son recuperados por recicladores de la ciudad, minimizando la contaminación al medio ambiente.
</t>
  </si>
  <si>
    <t>Generado por envases y empaques que contienen los productos y herramientas con que se realizan los mantenimientos, en el PAR Valledupar estos residuos son recolectados tres veces a la semana por la empresa de aseo que opera en la ciudad, minimizando la contaminación al medio ambiente.
Actividades de sensibilización, capacitación y/o divulgación en buenas prácticas para la Gestión integral de los residuos.</t>
  </si>
  <si>
    <t>En el PAR Valledupar, se realiza un aprovechamiento de estos residuos de manera informal, son entregados a recicladores de la ciudad.</t>
  </si>
  <si>
    <t xml:space="preserve">El consumo es proporcional a los mantenimientos que se realizan en este PAR.
</t>
  </si>
  <si>
    <t xml:space="preserve">La ANM vincula formalmente personal residente y oriunda de la región.
</t>
  </si>
  <si>
    <t xml:space="preserve">Las actividades de mantenimiento que se ejecutan en el PAR, requieren del consumo de energía
Actividades de sensibilización, capacitación y/o divulgación en ahorro y uso eficiente de la energía eléctrica.  
Realizar seguimiento semestral del consumo de energía (Facturas suministradas por servicios administrativos)
</t>
  </si>
  <si>
    <t>Uso _de publicidad</t>
  </si>
  <si>
    <t>La contaminación visual en el PAR Valledupar es baja debido a que es mínimo el uso de banner y publicidad exterior, solo se cuenta con un (1) letrero institucional.</t>
  </si>
  <si>
    <t>Misional</t>
  </si>
  <si>
    <t>Gestión Integral de las Comunicaciones y Relacionamiento
Atención Integral y servicios a Grupos de Interés</t>
  </si>
  <si>
    <t>Servicio al cliente</t>
  </si>
  <si>
    <t xml:space="preserve">"Atención y respuesta de PQRS
Atención de trámites
Notificaciones
Encuestas de satisfacción"
</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</si>
  <si>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</si>
  <si>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En virtud que las actividades que se realizan en esta área están apoyados en la herramientas tecnológicas y virtuales se minimiza la contaminación por generación de residuos aprovechables.
Actividades de sensibilización, capacitación y/o divulgación en buenas prácticas para la Gestión integral de los residuos.
Realizar seguimiento semestral del la genercion de residuos (Registros suministrados por servicios administrativos)</t>
  </si>
  <si>
    <t>En virtud que las actividades que se realizan en esta área están apoyados en la herramientas tecnológicas y virtuales se minimizan el consumo de materias primas.</t>
  </si>
  <si>
    <t>Estos residuos en la medida que se generen son aprovechados por recuperadores de residuos de la ciudad.</t>
  </si>
  <si>
    <t xml:space="preserve">Las actividades realizadas en esta área generan consumo de energía eléctrica.
Se definido Programa gestión integral del consumo de energía eléctrica.
Recopilar información del consumo de energía y de las personas vinculadas al PAR Valledupar.
Socializar información del programa ambiental Gestión integral del consumo de energía eléctrica del PAR Valledupar.
Socializar y enviar comunicación del comportamiento del programa ambiental del consumo de energía en la sede PAR Valledupar.
Solicitar a la OTI reporte de consumo de los equipos eléctricos y electrónicos de la sede.
Actividades de sensibilización, capacitación y/o divulgación en ahorro y uso eficiente de la energía eléctrica.  </t>
  </si>
  <si>
    <t xml:space="preserve">Gestión Integral para el Seguimiento y Control a los Títulos Mineros 
</t>
  </si>
  <si>
    <t>Traslados o comisiones</t>
  </si>
  <si>
    <t>Preparación y ejecución de la inspección y elaboración del informe técnico
Elaboración del auto de inspección
Apoyo al  programa de visitas e inspecciones de campo</t>
  </si>
  <si>
    <t>Informe técnico de inspección
Auto de fiscalización integral (de inspección)
Concepto técnico
Acta e Informe de visita en relación con las verificaciones de seguridad</t>
  </si>
  <si>
    <t>Por el transporte o traslado de personal, se generan este tipo de emisiones, afectando al medio ambiente (vehículos de combustión interna).
Comunicación a servicios administrativos para garantizar el adecuado mantenimiento de la flota vehicular y seguimiento a proveedores y contratistas de servicios de transporte terrestre.
Cálculo de la huella de carbono institucional para el PAR.</t>
  </si>
  <si>
    <t>Por el transporte o traslado de personal, se generan GEI afectando al medio ambiente (vehículos de combustión interna).
Comunicación a servicios administrativos para garantizar el adecuado mantenimiento de la flota vehicular y seguimiento a proveedores y contratistas de servicios de transporte terrestre.
Cálculo de la huella de carbono institucional para el PAR.</t>
  </si>
  <si>
    <t>Por el transporte o traslado de personal, se genera ruido.</t>
  </si>
  <si>
    <t>Por el transporte o traslado de personal, posiblemente se pueden generar derrames de por fugas o accidentes y contaminar el suelo. 
La valoración total del aspecto e impacto ambiental para la sede resulta tolerable, sin embargo como medida de prevención se establecen control para mantener la significancia.
Comunicación a servicios administrativos para garantizar el adecuado mantenimiento de la flota vehicular y seguimiento a proveedores y contratistas de servicios de transporte terrestre.</t>
  </si>
  <si>
    <t xml:space="preserve">La ANM vincula formalmente personal residente y oriunda de la región.
</t>
  </si>
  <si>
    <t>Residuos generados por el transporte de funcionarios de la ANM, en labores de fiscalización y seguimiento.
La valoración total del aspecto e impacto ambiental para la sede resulta tolerable, sin embargo como medida de prevención se establecen control para mantener la significancia.
Seguimiento de los gestores de residuos peligrosos contratados por la ANM.</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</si>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</sst>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m/yyyy;@"/>
  </numFmts>
  <fonts count="26">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sz val="9"/>
      <name val="Arial Narrow"/>
      <family val="2"/>
    </font>
    <font>
      <b/>
      <sz val="10"/>
      <name val="Arial Narrow"/>
      <family val="2"/>
    </font>
    <font>
      <sz val="11"/>
      <name val="Arial Narrow"/>
      <family val="2"/>
    </font>
    <font>
      <sz val="10"/>
      <color rgb="FF000000"/>
      <name val="Arial Narrow"/>
    </font>
    <font>
      <b/>
      <sz val="10"/>
      <color rgb="FF000000"/>
      <name val="Arial Narrow"/>
    </font>
  </fonts>
  <fills count="11">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
      <patternFill patternType="solid">
        <fgColor rgb="FFFF0000"/>
        <bgColor rgb="FF000000"/>
      </patternFill>
    </fill>
    <fill>
      <patternFill patternType="solid">
        <fgColor rgb="FF00B050"/>
        <bgColor rgb="FF000000"/>
      </patternFill>
    </fill>
  </fills>
  <borders count="55">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dotted">
        <color indexed="64"/>
      </top>
      <bottom/>
      <diagonal/>
    </border>
  </borders>
  <cellStyleXfs count="2">
    <xf numFmtId="0" fontId="0" fillId="0" borderId="0"/>
    <xf numFmtId="0" fontId="18" fillId="0" borderId="0" applyNumberFormat="0" applyFill="0" applyBorder="0" applyAlignment="0" applyProtection="0"/>
  </cellStyleXfs>
  <cellXfs count="181">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5" fontId="12" fillId="2" borderId="2" xfId="0" applyNumberFormat="1"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2" borderId="31"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30" xfId="0" applyFont="1" applyFill="1" applyBorder="1" applyAlignment="1">
      <alignment vertical="center" wrapText="1"/>
    </xf>
    <xf numFmtId="0" fontId="12" fillId="2" borderId="31" xfId="0" applyFont="1" applyFill="1" applyBorder="1" applyAlignment="1">
      <alignment vertical="center" wrapText="1"/>
    </xf>
    <xf numFmtId="0" fontId="19" fillId="2" borderId="31"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30" xfId="0" applyFont="1" applyFill="1" applyBorder="1" applyAlignment="1">
      <alignment vertical="center" wrapText="1"/>
    </xf>
    <xf numFmtId="0" fontId="7" fillId="2" borderId="3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12" fillId="2" borderId="50"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9" fillId="9" borderId="8" xfId="0" applyFont="1" applyFill="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9" borderId="7" xfId="0" applyFont="1" applyFill="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10" borderId="7" xfId="0" applyFont="1" applyFill="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7" xfId="0" applyFont="1" applyBorder="1" applyAlignment="1" applyProtection="1">
      <alignment vertical="center" wrapText="1"/>
      <protection locked="0"/>
    </xf>
    <xf numFmtId="0" fontId="21" fillId="0" borderId="12" xfId="0" applyFont="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6" fillId="0" borderId="0" xfId="0" applyFont="1" applyAlignment="1" applyProtection="1">
      <alignment horizontal="left" vertical="center" wrapText="1"/>
      <protection locked="0"/>
    </xf>
    <xf numFmtId="0" fontId="23" fillId="2" borderId="37" xfId="0" applyFont="1" applyFill="1" applyBorder="1" applyAlignment="1">
      <alignment horizontal="center" vertical="center" wrapText="1"/>
    </xf>
    <xf numFmtId="0" fontId="3" fillId="0" borderId="12" xfId="0" applyFont="1" applyBorder="1" applyAlignment="1" applyProtection="1">
      <alignment vertical="top" wrapText="1"/>
      <protection locked="0"/>
    </xf>
    <xf numFmtId="0" fontId="3" fillId="2" borderId="12" xfId="0" applyFont="1" applyFill="1" applyBorder="1" applyAlignment="1" applyProtection="1">
      <alignment vertical="center" wrapText="1"/>
      <protection locked="0"/>
    </xf>
    <xf numFmtId="0" fontId="21" fillId="0" borderId="11" xfId="0" applyFont="1" applyBorder="1" applyAlignment="1" applyProtection="1">
      <alignment vertical="center" wrapText="1"/>
      <protection locked="0"/>
    </xf>
    <xf numFmtId="0" fontId="21" fillId="0" borderId="12" xfId="0" applyFont="1" applyBorder="1" applyAlignment="1" applyProtection="1">
      <alignment vertical="top" wrapText="1"/>
      <protection locked="0"/>
    </xf>
    <xf numFmtId="0" fontId="21" fillId="2" borderId="12" xfId="0" applyFont="1" applyFill="1" applyBorder="1" applyAlignment="1" applyProtection="1">
      <alignment vertical="center" wrapText="1"/>
      <protection locked="0"/>
    </xf>
    <xf numFmtId="0" fontId="21" fillId="0" borderId="12" xfId="0" applyFont="1" applyBorder="1" applyAlignment="1" applyProtection="1">
      <alignment vertical="center" wrapText="1"/>
      <protection locked="0"/>
    </xf>
    <xf numFmtId="0" fontId="21" fillId="2" borderId="12" xfId="0" applyFont="1" applyFill="1" applyBorder="1" applyAlignment="1" applyProtection="1">
      <alignment vertical="top" wrapText="1"/>
      <protection locked="0"/>
    </xf>
    <xf numFmtId="0" fontId="10" fillId="0" borderId="0" xfId="0" pivotButton="1" applyFont="1" applyAlignment="1">
      <alignment vertical="center"/>
    </xf>
    <xf numFmtId="0" fontId="10" fillId="0" borderId="0" xfId="0" applyFont="1" applyAlignment="1">
      <alignment vertical="center"/>
    </xf>
    <xf numFmtId="0" fontId="10" fillId="0" borderId="0" xfId="0" pivotButton="1" applyFont="1" applyAlignment="1">
      <alignment horizontal="center" vertical="center"/>
    </xf>
    <xf numFmtId="0" fontId="10" fillId="0" borderId="0" xfId="0" applyFont="1" applyAlignment="1">
      <alignment horizontal="center" vertical="center" wrapText="1"/>
    </xf>
    <xf numFmtId="1" fontId="10" fillId="0" borderId="0" xfId="0" applyNumberFormat="1" applyFont="1" applyAlignment="1">
      <alignment horizontal="center" vertical="center"/>
    </xf>
    <xf numFmtId="164" fontId="10" fillId="0" borderId="0" xfId="0" applyNumberFormat="1" applyFont="1" applyAlignment="1">
      <alignment horizontal="center" vertical="center"/>
    </xf>
    <xf numFmtId="0" fontId="12" fillId="0" borderId="0" xfId="0" applyFont="1" applyAlignment="1">
      <alignment horizontal="center" vertical="center" wrapText="1"/>
    </xf>
    <xf numFmtId="0" fontId="12" fillId="0" borderId="49" xfId="0" applyFont="1" applyBorder="1" applyAlignment="1">
      <alignment horizontal="center" vertical="center" wrapText="1"/>
    </xf>
    <xf numFmtId="0" fontId="4" fillId="8" borderId="33"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165" fontId="6" fillId="2" borderId="38" xfId="0" applyNumberFormat="1" applyFont="1" applyFill="1" applyBorder="1" applyAlignment="1">
      <alignment horizontal="center" vertical="center" wrapText="1"/>
    </xf>
    <xf numFmtId="165" fontId="6" fillId="2" borderId="40" xfId="0" applyNumberFormat="1" applyFont="1" applyFill="1" applyBorder="1" applyAlignment="1">
      <alignment horizontal="center" vertical="center" wrapText="1"/>
    </xf>
    <xf numFmtId="165" fontId="6" fillId="2" borderId="41" xfId="0" applyNumberFormat="1" applyFont="1" applyFill="1" applyBorder="1" applyAlignment="1">
      <alignment horizontal="center" vertical="center" wrapText="1"/>
    </xf>
    <xf numFmtId="165" fontId="6" fillId="2" borderId="43" xfId="0" applyNumberFormat="1" applyFont="1" applyFill="1" applyBorder="1" applyAlignment="1">
      <alignment horizontal="center" vertical="center" wrapText="1"/>
    </xf>
    <xf numFmtId="14" fontId="6" fillId="2" borderId="41" xfId="0" applyNumberFormat="1" applyFont="1" applyFill="1" applyBorder="1" applyAlignment="1">
      <alignment horizontal="center" vertical="center" wrapText="1"/>
    </xf>
    <xf numFmtId="0" fontId="6" fillId="2" borderId="43" xfId="0" applyFont="1" applyFill="1" applyBorder="1" applyAlignment="1">
      <alignment horizontal="center" vertical="center" wrapText="1"/>
    </xf>
    <xf numFmtId="14" fontId="6" fillId="2" borderId="45" xfId="0" applyNumberFormat="1" applyFont="1" applyFill="1" applyBorder="1" applyAlignment="1">
      <alignment horizontal="center" vertical="center" wrapText="1"/>
    </xf>
    <xf numFmtId="0" fontId="6" fillId="2" borderId="47" xfId="0" applyFont="1" applyFill="1" applyBorder="1" applyAlignment="1">
      <alignment horizontal="center" vertical="center" wrapText="1"/>
    </xf>
    <xf numFmtId="14" fontId="23" fillId="2" borderId="41" xfId="0" applyNumberFormat="1" applyFont="1" applyFill="1" applyBorder="1" applyAlignment="1">
      <alignment horizontal="center" vertical="center" wrapText="1"/>
    </xf>
    <xf numFmtId="0" fontId="23" fillId="2" borderId="43" xfId="0" applyFont="1" applyFill="1" applyBorder="1" applyAlignment="1">
      <alignment horizontal="center" vertical="center" wrapText="1"/>
    </xf>
    <xf numFmtId="0" fontId="23" fillId="2" borderId="41" xfId="0" applyFont="1" applyFill="1" applyBorder="1" applyAlignment="1">
      <alignment horizontal="left" vertical="center" wrapText="1"/>
    </xf>
    <xf numFmtId="0" fontId="23" fillId="2" borderId="42" xfId="0" applyFont="1" applyFill="1" applyBorder="1" applyAlignment="1">
      <alignment horizontal="left" vertical="center" wrapText="1"/>
    </xf>
    <xf numFmtId="0" fontId="23" fillId="2" borderId="43"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9" xfId="1"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4" fillId="2" borderId="51"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52"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8" xfId="0" quotePrefix="1" applyFont="1" applyBorder="1" applyAlignment="1" applyProtection="1">
      <alignment horizontal="left" vertical="center" wrapText="1"/>
      <protection locked="0"/>
    </xf>
    <xf numFmtId="0" fontId="3" fillId="0" borderId="12"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0" borderId="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54" xfId="0" applyFont="1" applyBorder="1" applyAlignment="1" applyProtection="1">
      <alignment horizontal="left" vertical="center" wrapText="1"/>
      <protection locked="0"/>
    </xf>
    <xf numFmtId="0" fontId="9" fillId="0" borderId="54"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5" fillId="2" borderId="0" xfId="0" applyFont="1" applyFill="1" applyAlignment="1">
      <alignment horizontal="center" vertical="center" wrapText="1"/>
    </xf>
    <xf numFmtId="0" fontId="24" fillId="2" borderId="33" xfId="0" applyFont="1" applyFill="1" applyBorder="1" applyAlignment="1">
      <alignment horizontal="left" vertical="top" wrapText="1"/>
    </xf>
    <xf numFmtId="0" fontId="13" fillId="2" borderId="28" xfId="0" applyFont="1" applyFill="1" applyBorder="1" applyAlignment="1">
      <alignment horizontal="left" vertical="top" wrapText="1"/>
    </xf>
    <xf numFmtId="0" fontId="13" fillId="2" borderId="35" xfId="0" applyFont="1" applyFill="1" applyBorder="1" applyAlignment="1">
      <alignment horizontal="left" vertical="top" wrapText="1"/>
    </xf>
    <xf numFmtId="0" fontId="13" fillId="6" borderId="0" xfId="0" applyFont="1" applyFill="1" applyAlignment="1"/>
  </cellXfs>
  <cellStyles count="2">
    <cellStyle name="Hipervínculo" xfId="1" builtinId="8"/>
    <cellStyle name="Normal" xfId="0" builtinId="0"/>
  </cellStyles>
  <dxfs count="155">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00B050"/>
        </patternFill>
      </fill>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64" formatCode="0.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numFmt numFmtId="1" formatCode="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54"/>
      <tableStyleElement type="headerRow" dxfId="153"/>
      <tableStyleElement type="totalRow" dxfId="152"/>
      <tableStyleElement type="firstRowStripe" dxfId="151"/>
      <tableStyleElement type="firstColumnStripe" dxfId="150"/>
      <tableStyleElement type="firstHeaderCell" dxfId="149"/>
      <tableStyleElement type="firstSubtotalRow" dxfId="148"/>
      <tableStyleElement type="secondSubtotalRow" dxfId="147"/>
      <tableStyleElement type="firstColumnSubheading" dxfId="146"/>
      <tableStyleElement type="firstRowSubheading" dxfId="145"/>
      <tableStyleElement type="secondRowSubheading" dxfId="144"/>
      <tableStyleElement type="pageFieldLabels" dxfId="143"/>
      <tableStyleElement type="pageFieldValues" dxfId="142"/>
    </tableStyle>
    <tableStyle name="TableStyleMedium2 2" pivot="0" count="7" xr9:uid="{607062CA-62FF-4B73-AE82-3A8FDC951F26}">
      <tableStyleElement type="wholeTable" dxfId="141"/>
      <tableStyleElement type="headerRow" dxfId="140"/>
      <tableStyleElement type="totalRow" dxfId="139"/>
      <tableStyleElement type="firstColumn" dxfId="138"/>
      <tableStyleElement type="lastColumn" dxfId="137"/>
      <tableStyleElement type="firstRowStripe" dxfId="136"/>
      <tableStyleElement type="firstColumnStripe" dxfId="1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1130300</xdr:colOff>
      <xdr:row>2</xdr:row>
      <xdr:rowOff>60960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0"/>
          <a:ext cx="110490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783.391166666668" createdVersion="8" refreshedVersion="8" minRefreshableVersion="3" recordCount="42" xr:uid="{96F18CD0-1735-441E-ABB8-66DA8C4862E3}">
  <cacheSource type="worksheet">
    <worksheetSource ref="A6:AB49" sheet="A&amp;I"/>
  </cacheSource>
  <cacheFields count="28">
    <cacheField name="Macroprocesos" numFmtId="0">
      <sharedItems containsBlank="1"/>
    </cacheField>
    <cacheField name="Procesos" numFmtId="0">
      <sharedItems containsBlank="1" count="7" longText="1">
        <s v="Planeación Estratégica_x000a_Gestión Integral para el seguimiento y control a los títulos mineros_x000a_Atención Integral y servicios a grupos de interés_x000a_Adquisición de bienes y servicios_x000a_Administración de bienes y servicios_x000a_Administración de Tecnologías e Información_x000a_Gestión del Talento Humano_x000a_Gestión Documental_x000a_Evaluación, Control y Mejora"/>
        <m/>
        <s v="Admistración de bienes y servicios"/>
        <s v="Admistración de bienes y servicios_x000a_Administración de tecnologías e información"/>
        <s v="Gestión Integral de las Comunicaciones y Relacionamiento_x000a_Atención Integral y servicios a Grupos de Interés"/>
        <s v="Planeación Estratégica_x000a_Gestión Integral para el Seguimiento y control a los Títulos Mineros_x000a_Gestión del Talento Humano_x000a_Evaluación, Control y Mejora"/>
        <s v="Planeación Estratégica_x000a_Gestión Integral de las comunicaciones y Relacionamiento_x000a_Gestión Integral para el Seguimiento y control a los Títulos Mineros_x000a_Administración de Bienes y Servicios_x000a_Gestión del Talento Humano_x000a_Gestión Documental_x000a_Evaluación, Control y Mejora" u="1"/>
      </sharedItems>
    </cacheField>
    <cacheField name="Actividades" numFmtId="0">
      <sharedItems containsBlank="1" count="6">
        <s v="Administrativas"/>
        <s v="Servicios generales"/>
        <s v="Mantenimiento"/>
        <s v="Servicio al cliente"/>
        <s v="Traslados o comisiones"/>
        <m u="1"/>
      </sharedItems>
    </cacheField>
    <cacheField name="Descripción de la Actividad" numFmtId="0">
      <sharedItems containsBlank="1" longText="1"/>
    </cacheField>
    <cacheField name="Producto/Servicio" numFmtId="0">
      <sharedItems containsBlank="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vertimientos"/>
        <s v="Consumo_del_recurso_hídrico"/>
        <s v="Generación_de_derrames"/>
        <s v="Generación_de_Emisiones"/>
        <s v="Uso _de_publicidad"/>
        <m u="1"/>
      </sharedItems>
    </cacheField>
    <cacheField name="Impacto ambiental" numFmtId="0">
      <sharedItems containsBlank="1" count="19">
        <s v="Contaminación por generación de residuos aprovechables"/>
        <s v="Agotamiento General de los recursos naturales"/>
        <s v="Desarrollo del recurso humano"/>
        <s v="Aprovechamiento de residuos aprovechables"/>
        <s v="Presión sobre el recurso energético eléctric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emisión de sustancias molestas (olores)"/>
        <s v="Contaminación por emisión de ruido"/>
        <s v="Contaminación por emisión de gases de efecto invernadero (GEI)"/>
        <s v="Contaminación por emisión de sustancias tóxicas"/>
        <s v="Contaminación visual"/>
        <s v="Contaminación por emisión de contaminantes criterio"/>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22" numFmtId="0">
      <sharedItems containsNonDate="0" containsString="0" containsBlank="1"/>
    </cacheField>
    <cacheField name="Meta unitaria 2022" numFmtId="0">
      <sharedItems containsNonDate="0" containsString="0" containsBlank="1"/>
    </cacheField>
    <cacheField name="Desempeño ambiental 2022" numFmtId="0">
      <sharedItems containsNonDate="0" containsString="0" containsBlank="1"/>
    </cacheField>
    <cacheField name="Desviación meta 2022"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s v="Estratégicos_x000a_Misionales_x000a_Apoyo_x000a_Evaluación"/>
    <x v="0"/>
    <x v="0"/>
    <s v="Formulación y elaboración de documentos de planeación, técnicos, legales y financieros (presupuesto, cronogramas, planes, informes, inventarios, estructuración de documentos para contratación, etc)_x000a_Seguimiento y supervisión de contratos (proveedores y contratistas)_x000a_Reportes de seguimiento (Indicadores, trámites, proyectos de inversión, informes de Ley, Rendición de cuentas, etc)_x000a_Talento Humano (Evaluaciónes de desempeño, SG-SST.)_x000a_Actualización y manejo de documentos (Gestión Documental y SIG)_x000a_Planeación, control interno"/>
    <s v="Actos administrativos,_x000a_Conceptos e informes técnicos, Contratos, corrrespondencia, planes de mejora, Evaluación de ingresos por canon superficiario"/>
    <s v="PAR"/>
    <s v="PAR Valledupar"/>
    <x v="0"/>
    <s v="Emergencia sanitaria por pandemia COVID-19"/>
    <x v="0"/>
    <x v="0"/>
    <x v="0"/>
    <s v="Geológico - suelo"/>
    <s v="Certero"/>
    <s v="Moderada"/>
    <s v="Moderado"/>
    <n v="5"/>
    <n v="3"/>
    <n v="15"/>
    <s v="Potencialmente no tolerable"/>
    <s v="No"/>
    <m/>
    <m/>
    <m/>
    <m/>
    <m/>
    <m/>
    <m/>
  </r>
  <r>
    <m/>
    <x v="1"/>
    <x v="0"/>
    <m/>
    <m/>
    <m/>
    <m/>
    <x v="1"/>
    <m/>
    <x v="1"/>
    <x v="1"/>
    <x v="0"/>
    <s v="Biológico - biodiversidad"/>
    <s v="Certero"/>
    <s v="Baja"/>
    <s v="Bajo"/>
    <n v="5"/>
    <n v="1"/>
    <n v="5"/>
    <s v="Tolerable"/>
    <s v="No"/>
    <m/>
    <m/>
    <m/>
    <m/>
    <m/>
    <m/>
    <m/>
  </r>
  <r>
    <m/>
    <x v="1"/>
    <x v="0"/>
    <m/>
    <m/>
    <m/>
    <m/>
    <x v="1"/>
    <m/>
    <x v="2"/>
    <x v="2"/>
    <x v="1"/>
    <s v="Sociocultural - social"/>
    <s v="Certero"/>
    <s v="Baja"/>
    <s v="Bajo"/>
    <n v="5"/>
    <n v="1"/>
    <n v="5"/>
    <s v="Tolerable"/>
    <s v="No"/>
    <m/>
    <m/>
    <m/>
    <m/>
    <m/>
    <m/>
    <m/>
  </r>
  <r>
    <m/>
    <x v="1"/>
    <x v="0"/>
    <m/>
    <m/>
    <m/>
    <m/>
    <x v="1"/>
    <m/>
    <x v="0"/>
    <x v="3"/>
    <x v="1"/>
    <s v="Geológico - suelo"/>
    <s v="Certero"/>
    <s v="Moderada"/>
    <s v="Moderado"/>
    <n v="5"/>
    <n v="3"/>
    <n v="15"/>
    <s v="Potencialmente no tolerable"/>
    <s v="No"/>
    <m/>
    <m/>
    <m/>
    <m/>
    <m/>
    <m/>
    <m/>
  </r>
  <r>
    <m/>
    <x v="1"/>
    <x v="0"/>
    <m/>
    <m/>
    <m/>
    <m/>
    <x v="1"/>
    <m/>
    <x v="3"/>
    <x v="4"/>
    <x v="0"/>
    <s v="Energético"/>
    <s v="Certero"/>
    <s v="Alta"/>
    <s v="Alto"/>
    <n v="5"/>
    <n v="5"/>
    <n v="25"/>
    <s v="No tolerable"/>
    <s v="Si"/>
    <m/>
    <m/>
    <m/>
    <m/>
    <m/>
    <m/>
    <m/>
  </r>
  <r>
    <s v="Apoyo"/>
    <x v="2"/>
    <x v="1"/>
    <s v="Limpieza y aseo_x000a_Cafetería_x000a_Manejo de sustancias químicas_x000a_Servicios de vigilancia y seguridad privada"/>
    <s v="Registros"/>
    <s v="PAR"/>
    <s v="PAR Valledupar"/>
    <x v="1"/>
    <s v="Emergencia sanitaria por pandemia COVID-19"/>
    <x v="4"/>
    <x v="5"/>
    <x v="0"/>
    <s v="Hidrológico - agua"/>
    <s v="Certero"/>
    <s v="Moderada"/>
    <s v="Moderado"/>
    <n v="5"/>
    <n v="3"/>
    <n v="15"/>
    <s v="Potencialmente no tolerable"/>
    <s v="No"/>
    <m/>
    <m/>
    <m/>
    <m/>
    <m/>
    <m/>
    <m/>
  </r>
  <r>
    <m/>
    <x v="1"/>
    <x v="1"/>
    <m/>
    <m/>
    <m/>
    <m/>
    <x v="1"/>
    <m/>
    <x v="5"/>
    <x v="6"/>
    <x v="0"/>
    <s v="Hidrológico - agua"/>
    <s v="Certero"/>
    <s v="Alta"/>
    <s v="Alto"/>
    <n v="5"/>
    <n v="5"/>
    <n v="25"/>
    <s v="No tolerable"/>
    <s v="Si"/>
    <m/>
    <m/>
    <m/>
    <m/>
    <m/>
    <m/>
    <m/>
  </r>
  <r>
    <m/>
    <x v="1"/>
    <x v="1"/>
    <m/>
    <m/>
    <m/>
    <m/>
    <x v="1"/>
    <m/>
    <x v="6"/>
    <x v="7"/>
    <x v="0"/>
    <s v="Geológico - suelo"/>
    <s v="Probable"/>
    <s v="Baja"/>
    <s v="Bajo"/>
    <n v="3"/>
    <n v="1"/>
    <n v="3"/>
    <s v="Tolerable"/>
    <s v="No"/>
    <m/>
    <m/>
    <m/>
    <m/>
    <m/>
    <m/>
    <m/>
  </r>
  <r>
    <m/>
    <x v="1"/>
    <x v="1"/>
    <m/>
    <m/>
    <m/>
    <m/>
    <x v="1"/>
    <m/>
    <x v="0"/>
    <x v="8"/>
    <x v="0"/>
    <s v="Geológico - suelo"/>
    <s v="Certero"/>
    <s v="Baja"/>
    <s v="Bajo"/>
    <n v="5"/>
    <n v="1"/>
    <n v="5"/>
    <s v="Tolerable"/>
    <s v="No"/>
    <m/>
    <m/>
    <m/>
    <m/>
    <m/>
    <m/>
    <m/>
  </r>
  <r>
    <m/>
    <x v="1"/>
    <x v="1"/>
    <m/>
    <m/>
    <m/>
    <m/>
    <x v="1"/>
    <m/>
    <x v="0"/>
    <x v="9"/>
    <x v="0"/>
    <s v="Geológico - suelo"/>
    <s v="Certero"/>
    <s v="Moderada"/>
    <s v="Moderado"/>
    <n v="5"/>
    <n v="3"/>
    <n v="15"/>
    <s v="Potencialmente no tolerable"/>
    <s v="No"/>
    <m/>
    <m/>
    <m/>
    <m/>
    <m/>
    <m/>
    <m/>
  </r>
  <r>
    <m/>
    <x v="1"/>
    <x v="1"/>
    <m/>
    <m/>
    <m/>
    <m/>
    <x v="1"/>
    <m/>
    <x v="0"/>
    <x v="0"/>
    <x v="0"/>
    <s v="Sociocultural - social"/>
    <s v="Certero"/>
    <s v="Moderada"/>
    <s v="Moderado"/>
    <n v="5"/>
    <n v="3"/>
    <n v="15"/>
    <s v="Potencialmente no tolerable"/>
    <s v="No"/>
    <m/>
    <m/>
    <m/>
    <m/>
    <m/>
    <m/>
    <m/>
  </r>
  <r>
    <m/>
    <x v="1"/>
    <x v="1"/>
    <m/>
    <m/>
    <m/>
    <m/>
    <x v="1"/>
    <m/>
    <x v="0"/>
    <x v="10"/>
    <x v="0"/>
    <s v="Sociocultural - social"/>
    <s v="Certero"/>
    <s v="Moderada"/>
    <s v="Moderado"/>
    <n v="5"/>
    <n v="3"/>
    <n v="15"/>
    <s v="Potencialmente no tolerable"/>
    <s v="No"/>
    <m/>
    <m/>
    <m/>
    <m/>
    <m/>
    <m/>
    <m/>
  </r>
  <r>
    <m/>
    <x v="1"/>
    <x v="1"/>
    <m/>
    <m/>
    <m/>
    <m/>
    <x v="1"/>
    <m/>
    <x v="1"/>
    <x v="1"/>
    <x v="0"/>
    <s v="Biológico - biodiversidad"/>
    <s v="Certero"/>
    <s v="Moderada"/>
    <s v="Moderado"/>
    <n v="5"/>
    <n v="3"/>
    <n v="15"/>
    <s v="Potencialmente no tolerable"/>
    <s v="No"/>
    <m/>
    <m/>
    <m/>
    <m/>
    <m/>
    <m/>
    <m/>
  </r>
  <r>
    <m/>
    <x v="1"/>
    <x v="1"/>
    <m/>
    <m/>
    <m/>
    <m/>
    <x v="1"/>
    <m/>
    <x v="2"/>
    <x v="2"/>
    <x v="1"/>
    <s v="Sociocultural - social"/>
    <s v="Certero"/>
    <s v="Baja"/>
    <s v="Bajo"/>
    <n v="5"/>
    <n v="1"/>
    <n v="5"/>
    <s v="Tolerable"/>
    <s v="No"/>
    <m/>
    <m/>
    <m/>
    <m/>
    <m/>
    <m/>
    <m/>
  </r>
  <r>
    <m/>
    <x v="1"/>
    <x v="1"/>
    <m/>
    <m/>
    <m/>
    <m/>
    <x v="1"/>
    <m/>
    <x v="3"/>
    <x v="4"/>
    <x v="0"/>
    <s v="Energético"/>
    <s v="Certero"/>
    <s v="Alta"/>
    <s v="Alto"/>
    <n v="5"/>
    <n v="5"/>
    <n v="25"/>
    <s v="No tolerable"/>
    <s v="Si"/>
    <m/>
    <m/>
    <m/>
    <m/>
    <m/>
    <m/>
    <m/>
  </r>
  <r>
    <m/>
    <x v="1"/>
    <x v="1"/>
    <m/>
    <m/>
    <m/>
    <m/>
    <x v="1"/>
    <m/>
    <x v="7"/>
    <x v="11"/>
    <x v="0"/>
    <s v="Atmosférico - aire"/>
    <s v="Certero"/>
    <s v="Moderada"/>
    <s v="Moderado"/>
    <n v="5"/>
    <n v="3"/>
    <n v="15"/>
    <s v="Potencialmente no tolerable"/>
    <s v="No"/>
    <m/>
    <m/>
    <m/>
    <m/>
    <m/>
    <m/>
    <m/>
  </r>
  <r>
    <m/>
    <x v="1"/>
    <x v="1"/>
    <m/>
    <m/>
    <m/>
    <m/>
    <x v="1"/>
    <m/>
    <x v="7"/>
    <x v="12"/>
    <x v="0"/>
    <s v="Atmosférico - aire"/>
    <s v="Probable"/>
    <s v="Baja"/>
    <s v="Bajo"/>
    <n v="3"/>
    <n v="1"/>
    <n v="3"/>
    <s v="Tolerable"/>
    <s v="No"/>
    <m/>
    <m/>
    <m/>
    <m/>
    <m/>
    <m/>
    <m/>
  </r>
  <r>
    <s v="Apoyo"/>
    <x v="3"/>
    <x v="2"/>
    <s v="Infraestructura (adecuaciones físicas)_x000a_Manejo de insumos y equipos_x000a_Prestación de servicios tecnológicos_x000a_Instalación de redes eléctricas_x000a_Saneamiento ambiental y limpieza técnica (Lavado de tanques y control de plagas)_x000a_Instalación de elementos de publicidad exterior visual"/>
    <s v="Registros e Informes"/>
    <s v="PAR"/>
    <s v="PAR Valledupar"/>
    <x v="1"/>
    <s v="Emergencia sanitaria por pandemia COVID-19"/>
    <x v="7"/>
    <x v="13"/>
    <x v="0"/>
    <s v="Atmosférico - aire"/>
    <s v="Probable"/>
    <s v="Alta"/>
    <s v="Moderado"/>
    <n v="3"/>
    <n v="5"/>
    <n v="15"/>
    <s v="Potencialmente no tolerable"/>
    <s v="No"/>
    <m/>
    <m/>
    <m/>
    <m/>
    <m/>
    <m/>
    <m/>
  </r>
  <r>
    <m/>
    <x v="1"/>
    <x v="2"/>
    <m/>
    <m/>
    <m/>
    <m/>
    <x v="1"/>
    <m/>
    <x v="7"/>
    <x v="14"/>
    <x v="0"/>
    <s v="Atmosférico - aire"/>
    <s v="Probable"/>
    <s v="Baja"/>
    <s v="Bajo"/>
    <n v="3"/>
    <n v="1"/>
    <n v="3"/>
    <s v="Tolerable"/>
    <s v="No"/>
    <m/>
    <m/>
    <m/>
    <m/>
    <m/>
    <m/>
    <m/>
  </r>
  <r>
    <m/>
    <x v="1"/>
    <x v="2"/>
    <m/>
    <m/>
    <m/>
    <m/>
    <x v="1"/>
    <m/>
    <x v="7"/>
    <x v="11"/>
    <x v="0"/>
    <s v="Atmosférico - aire"/>
    <s v="Probable"/>
    <s v="Baja"/>
    <s v="Bajo"/>
    <n v="3"/>
    <n v="1"/>
    <n v="3"/>
    <s v="Tolerable"/>
    <s v="No"/>
    <m/>
    <m/>
    <m/>
    <m/>
    <m/>
    <m/>
    <m/>
  </r>
  <r>
    <m/>
    <x v="1"/>
    <x v="2"/>
    <m/>
    <m/>
    <m/>
    <m/>
    <x v="1"/>
    <m/>
    <x v="7"/>
    <x v="12"/>
    <x v="0"/>
    <s v="Atmosférico - aire"/>
    <s v="Probable"/>
    <s v="Baja"/>
    <s v="Bajo"/>
    <n v="3"/>
    <n v="1"/>
    <n v="3"/>
    <s v="Tolerable"/>
    <s v="No"/>
    <m/>
    <m/>
    <m/>
    <m/>
    <m/>
    <m/>
    <m/>
  </r>
  <r>
    <m/>
    <x v="1"/>
    <x v="2"/>
    <m/>
    <m/>
    <m/>
    <m/>
    <x v="1"/>
    <m/>
    <x v="4"/>
    <x v="5"/>
    <x v="0"/>
    <s v="Hidrológico - agua"/>
    <s v="Probable"/>
    <s v="Moderada"/>
    <s v="Bajo"/>
    <n v="3"/>
    <n v="3"/>
    <n v="9"/>
    <s v="Tolerable"/>
    <s v="No"/>
    <m/>
    <m/>
    <m/>
    <m/>
    <m/>
    <m/>
    <m/>
  </r>
  <r>
    <m/>
    <x v="1"/>
    <x v="2"/>
    <m/>
    <m/>
    <m/>
    <m/>
    <x v="1"/>
    <m/>
    <x v="5"/>
    <x v="6"/>
    <x v="0"/>
    <s v="Hidrológico - agua"/>
    <s v="Probable"/>
    <s v="Moderada"/>
    <s v="Bajo"/>
    <n v="3"/>
    <n v="3"/>
    <n v="9"/>
    <s v="Tolerable"/>
    <s v="No"/>
    <m/>
    <m/>
    <m/>
    <m/>
    <m/>
    <m/>
    <m/>
  </r>
  <r>
    <m/>
    <x v="1"/>
    <x v="2"/>
    <m/>
    <m/>
    <m/>
    <m/>
    <x v="1"/>
    <m/>
    <x v="6"/>
    <x v="7"/>
    <x v="0"/>
    <s v="Geológico - suelo"/>
    <s v="Probable"/>
    <s v="Baja"/>
    <s v="Bajo"/>
    <n v="3"/>
    <n v="1"/>
    <n v="3"/>
    <s v="Tolerable"/>
    <s v="No"/>
    <m/>
    <m/>
    <m/>
    <m/>
    <m/>
    <m/>
    <m/>
  </r>
  <r>
    <m/>
    <x v="1"/>
    <x v="2"/>
    <m/>
    <m/>
    <m/>
    <m/>
    <x v="1"/>
    <m/>
    <x v="0"/>
    <x v="9"/>
    <x v="0"/>
    <s v="Geológico - suelo"/>
    <s v="Probable"/>
    <s v="Moderada"/>
    <s v="Bajo"/>
    <n v="3"/>
    <n v="3"/>
    <n v="9"/>
    <s v="Tolerable"/>
    <s v="No"/>
    <m/>
    <m/>
    <m/>
    <m/>
    <m/>
    <m/>
    <m/>
  </r>
  <r>
    <m/>
    <x v="1"/>
    <x v="2"/>
    <m/>
    <m/>
    <m/>
    <m/>
    <x v="1"/>
    <m/>
    <x v="0"/>
    <x v="0"/>
    <x v="0"/>
    <s v="Sociocultural - social"/>
    <s v="Probable"/>
    <s v="Baja"/>
    <s v="Bajo"/>
    <n v="3"/>
    <n v="1"/>
    <n v="3"/>
    <s v="Tolerable"/>
    <s v="No"/>
    <m/>
    <m/>
    <m/>
    <m/>
    <m/>
    <m/>
    <m/>
  </r>
  <r>
    <m/>
    <x v="1"/>
    <x v="2"/>
    <m/>
    <m/>
    <m/>
    <m/>
    <x v="1"/>
    <m/>
    <x v="0"/>
    <x v="10"/>
    <x v="0"/>
    <s v="Sociocultural - social"/>
    <s v="Probable"/>
    <s v="Moderada"/>
    <s v="Bajo"/>
    <n v="3"/>
    <n v="3"/>
    <n v="9"/>
    <s v="Tolerable"/>
    <s v="No"/>
    <m/>
    <m/>
    <m/>
    <m/>
    <m/>
    <m/>
    <m/>
  </r>
  <r>
    <m/>
    <x v="1"/>
    <x v="2"/>
    <m/>
    <m/>
    <m/>
    <m/>
    <x v="1"/>
    <m/>
    <x v="0"/>
    <x v="3"/>
    <x v="1"/>
    <s v="Sociocultural - social"/>
    <s v="Probable"/>
    <s v="Moderada"/>
    <s v="Bajo"/>
    <n v="3"/>
    <n v="3"/>
    <n v="9"/>
    <s v="Tolerable"/>
    <s v="No"/>
    <m/>
    <m/>
    <m/>
    <m/>
    <m/>
    <m/>
    <m/>
  </r>
  <r>
    <m/>
    <x v="1"/>
    <x v="2"/>
    <m/>
    <m/>
    <m/>
    <m/>
    <x v="1"/>
    <m/>
    <x v="1"/>
    <x v="1"/>
    <x v="0"/>
    <s v="Biológico - biodiversidad"/>
    <s v="Probable"/>
    <s v="Moderada"/>
    <s v="Bajo"/>
    <n v="3"/>
    <n v="3"/>
    <n v="9"/>
    <s v="Tolerable"/>
    <s v="No"/>
    <m/>
    <m/>
    <m/>
    <m/>
    <m/>
    <m/>
    <m/>
  </r>
  <r>
    <m/>
    <x v="1"/>
    <x v="2"/>
    <m/>
    <m/>
    <m/>
    <m/>
    <x v="1"/>
    <m/>
    <x v="2"/>
    <x v="2"/>
    <x v="1"/>
    <s v="Sociocultural - social"/>
    <s v="Certero"/>
    <s v="Baja"/>
    <s v="Bajo"/>
    <n v="5"/>
    <n v="1"/>
    <n v="5"/>
    <s v="Tolerable"/>
    <s v="No"/>
    <m/>
    <m/>
    <m/>
    <m/>
    <m/>
    <m/>
    <m/>
  </r>
  <r>
    <m/>
    <x v="1"/>
    <x v="2"/>
    <m/>
    <m/>
    <m/>
    <m/>
    <x v="1"/>
    <m/>
    <x v="8"/>
    <x v="15"/>
    <x v="0"/>
    <s v="Paisajístico"/>
    <s v="Certero"/>
    <s v="Baja"/>
    <s v="Bajo"/>
    <n v="5"/>
    <n v="1"/>
    <n v="5"/>
    <s v="Tolerable"/>
    <s v="No"/>
    <m/>
    <m/>
    <m/>
    <m/>
    <m/>
    <m/>
    <m/>
  </r>
  <r>
    <s v="Misional"/>
    <x v="4"/>
    <x v="3"/>
    <s v="Relacionamiento con el usuario externo_x000a_Atención y respuesta de PQRS_x000a_Notificaciones_x000a_Encuestas de satisfacción"/>
    <s v="Actos Administrativos notificados_x000a_Evaluación en ANNA Minería_x000a_Recurso de reposición / comunicación de entrada _x000a_Constancia de ejecutoria_x000a_Comunicaciones de salida internas y externas_x000a_Estudio de percepción en la satisfacción de usuarios mineros"/>
    <s v="PAR"/>
    <s v="PAR Valledupar"/>
    <x v="1"/>
    <s v="Emergencia sanitaria por pandemia COVID-19"/>
    <x v="0"/>
    <x v="0"/>
    <x v="0"/>
    <s v="Geológico - suelo"/>
    <s v="Certero"/>
    <s v="Moderada"/>
    <s v="Moderado"/>
    <n v="5"/>
    <n v="3"/>
    <n v="15"/>
    <s v="Potencialmente no tolerable"/>
    <s v="No"/>
    <m/>
    <m/>
    <m/>
    <m/>
    <m/>
    <m/>
    <m/>
  </r>
  <r>
    <m/>
    <x v="1"/>
    <x v="3"/>
    <m/>
    <m/>
    <m/>
    <m/>
    <x v="1"/>
    <m/>
    <x v="1"/>
    <x v="1"/>
    <x v="0"/>
    <s v="Biológico - biodiversidad"/>
    <s v="Certero"/>
    <s v="Moderada"/>
    <s v="Moderado"/>
    <n v="5"/>
    <n v="3"/>
    <n v="15"/>
    <s v="Potencialmente no tolerable"/>
    <s v="No"/>
    <m/>
    <m/>
    <m/>
    <m/>
    <m/>
    <m/>
    <m/>
  </r>
  <r>
    <m/>
    <x v="1"/>
    <x v="3"/>
    <m/>
    <m/>
    <m/>
    <m/>
    <x v="1"/>
    <m/>
    <x v="2"/>
    <x v="2"/>
    <x v="1"/>
    <s v="Sociocultural - social"/>
    <s v="Certero"/>
    <s v="Baja"/>
    <s v="Bajo"/>
    <n v="5"/>
    <n v="1"/>
    <n v="5"/>
    <s v="Tolerable"/>
    <s v="No"/>
    <m/>
    <m/>
    <m/>
    <m/>
    <m/>
    <m/>
    <m/>
  </r>
  <r>
    <m/>
    <x v="1"/>
    <x v="3"/>
    <m/>
    <m/>
    <m/>
    <m/>
    <x v="1"/>
    <m/>
    <x v="0"/>
    <x v="3"/>
    <x v="1"/>
    <s v="Geológico - suelo"/>
    <s v="Certero"/>
    <s v="Moderada"/>
    <s v="Moderado"/>
    <n v="5"/>
    <n v="3"/>
    <n v="15"/>
    <s v="Potencialmente no tolerable"/>
    <s v="No"/>
    <m/>
    <m/>
    <m/>
    <m/>
    <m/>
    <m/>
    <m/>
  </r>
  <r>
    <m/>
    <x v="1"/>
    <x v="3"/>
    <m/>
    <m/>
    <m/>
    <m/>
    <x v="1"/>
    <m/>
    <x v="3"/>
    <x v="4"/>
    <x v="0"/>
    <s v="Energético"/>
    <s v="Certero"/>
    <s v="Alta"/>
    <s v="Alto"/>
    <n v="5"/>
    <n v="5"/>
    <n v="25"/>
    <s v="No tolerable"/>
    <s v="Si"/>
    <m/>
    <m/>
    <m/>
    <m/>
    <m/>
    <m/>
    <m/>
  </r>
  <r>
    <s v="Estratégicos_x000a_Misionales_x000a_Apoyo_x000a_Evaluación"/>
    <x v="5"/>
    <x v="4"/>
    <s v="Visitas de fiscalización_x000a_Relacionamiento con el usuario"/>
    <s v="Asistencias y conceptos técnicos. "/>
    <s v="PAR"/>
    <s v="PAR Valledupar"/>
    <x v="1"/>
    <s v="Emergencia sanitaria por pandemia COVID-19"/>
    <x v="7"/>
    <x v="16"/>
    <x v="0"/>
    <s v="Atmosférico - aire"/>
    <s v="Certero"/>
    <s v="Alta"/>
    <s v="Alto"/>
    <n v="5"/>
    <n v="5"/>
    <n v="25"/>
    <s v="No tolerable"/>
    <s v="Si"/>
    <m/>
    <m/>
    <m/>
    <m/>
    <m/>
    <m/>
    <m/>
  </r>
  <r>
    <m/>
    <x v="1"/>
    <x v="4"/>
    <m/>
    <m/>
    <m/>
    <m/>
    <x v="1"/>
    <m/>
    <x v="7"/>
    <x v="13"/>
    <x v="0"/>
    <s v="Atmosférico - aire"/>
    <s v="Certero"/>
    <s v="Alta"/>
    <s v="Alto"/>
    <n v="5"/>
    <n v="5"/>
    <n v="25"/>
    <s v="No tolerable"/>
    <s v="Si"/>
    <m/>
    <m/>
    <m/>
    <m/>
    <m/>
    <m/>
    <m/>
  </r>
  <r>
    <m/>
    <x v="1"/>
    <x v="4"/>
    <m/>
    <m/>
    <m/>
    <m/>
    <x v="1"/>
    <m/>
    <x v="7"/>
    <x v="12"/>
    <x v="0"/>
    <s v="Atmosférico - aire"/>
    <s v="Certero"/>
    <s v="Baja"/>
    <s v="Bajo"/>
    <n v="5"/>
    <n v="1"/>
    <n v="5"/>
    <s v="Tolerable"/>
    <s v="No"/>
    <m/>
    <m/>
    <m/>
    <m/>
    <m/>
    <m/>
    <m/>
  </r>
  <r>
    <m/>
    <x v="1"/>
    <x v="4"/>
    <m/>
    <m/>
    <m/>
    <m/>
    <x v="1"/>
    <m/>
    <x v="6"/>
    <x v="7"/>
    <x v="0"/>
    <s v="Geológico - suelo"/>
    <s v="Probable"/>
    <s v="Baja"/>
    <s v="Bajo"/>
    <n v="3"/>
    <n v="1"/>
    <n v="3"/>
    <s v="Tolerable"/>
    <s v="No"/>
    <m/>
    <m/>
    <m/>
    <m/>
    <m/>
    <m/>
    <m/>
  </r>
  <r>
    <m/>
    <x v="1"/>
    <x v="4"/>
    <m/>
    <m/>
    <m/>
    <m/>
    <x v="1"/>
    <m/>
    <x v="2"/>
    <x v="2"/>
    <x v="1"/>
    <s v="Sociocultural - social"/>
    <s v="Certero"/>
    <s v="Baja"/>
    <s v="Bajo"/>
    <n v="5"/>
    <n v="1"/>
    <n v="5"/>
    <s v="Tolerable"/>
    <s v="No"/>
    <m/>
    <m/>
    <m/>
    <m/>
    <m/>
    <m/>
    <m/>
  </r>
  <r>
    <m/>
    <x v="1"/>
    <x v="4"/>
    <m/>
    <m/>
    <m/>
    <m/>
    <x v="1"/>
    <m/>
    <x v="0"/>
    <x v="9"/>
    <x v="0"/>
    <s v="Sociocultural - social"/>
    <s v="Probable"/>
    <s v="Moderada"/>
    <s v="Bajo"/>
    <n v="3"/>
    <n v="3"/>
    <n v="9"/>
    <s v="Tolerable"/>
    <s v="No"/>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24678"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multipleItemSelectionAllowed="1" showAll="0">
      <items count="8">
        <item x="1"/>
        <item x="0"/>
        <item x="2"/>
        <item x="3"/>
        <item x="4"/>
        <item m="1" x="6"/>
        <item x="5"/>
        <item t="default"/>
      </items>
    </pivotField>
    <pivotField axis="axisPage" compact="0" outline="0" multipleItemSelectionAllowed="1" showAll="0">
      <items count="7">
        <item m="1" x="5"/>
        <item x="0"/>
        <item x="1"/>
        <item x="2"/>
        <item x="3"/>
        <item x="4"/>
        <item t="default"/>
      </items>
    </pivotField>
    <pivotField compact="0" outline="0" showAll="0"/>
    <pivotField compact="0" outline="0" showAll="0"/>
    <pivotField compact="0" outline="0" showAll="0"/>
    <pivotField compact="0" outline="0" showAll="0"/>
    <pivotField axis="axisPage" compact="0" outline="0" multipleItemSelectionAllowed="1" showAll="0">
      <items count="3">
        <item x="1"/>
        <item x="0"/>
        <item t="default"/>
      </items>
    </pivotField>
    <pivotField compact="0" outline="0" showAll="0"/>
    <pivotField axis="axisRow" compact="0" outline="0" showAll="0">
      <items count="11">
        <item sd="0" x="5"/>
        <item sd="0" m="1" x="9"/>
        <item sd="0" x="0"/>
        <item sd="0" x="1"/>
        <item sd="0" x="2"/>
        <item sd="0" x="3"/>
        <item sd="0" x="4"/>
        <item sd="0" x="6"/>
        <item sd="0" x="7"/>
        <item sd="0" x="8"/>
        <item t="default"/>
      </items>
    </pivotField>
    <pivotField axis="axisRow" compact="0" outline="0" showAll="0">
      <items count="20">
        <item m="1" x="18"/>
        <item m="1" x="17"/>
        <item x="0"/>
        <item x="1"/>
        <item x="2"/>
        <item x="3"/>
        <item x="4"/>
        <item x="5"/>
        <item x="6"/>
        <item x="7"/>
        <item x="8"/>
        <item x="9"/>
        <item x="10"/>
        <item x="11"/>
        <item x="12"/>
        <item x="13"/>
        <item x="14"/>
        <item x="15"/>
        <item x="16"/>
        <item t="default"/>
      </items>
    </pivotField>
    <pivotField axis="axisPage" compact="0" outline="0" multipleItemSelectionAllowed="1"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9" baseItem="0" numFmtId="164"/>
  </dataFields>
  <formats count="66">
    <format dxfId="69">
      <pivotArea dataOnly="0" labelOnly="1" outline="0" axis="axisValues" fieldPosition="0"/>
    </format>
    <format dxfId="70">
      <pivotArea field="9" type="button" dataOnly="0" labelOnly="1" outline="0" axis="axisRow" fieldPosition="0"/>
    </format>
    <format dxfId="71">
      <pivotArea field="10" type="button" dataOnly="0" labelOnly="1" outline="0" axis="axisRow" fieldPosition="1"/>
    </format>
    <format dxfId="72">
      <pivotArea dataOnly="0" labelOnly="1" outline="0" axis="axisValues" fieldPosition="0"/>
    </format>
    <format dxfId="73">
      <pivotArea field="9" type="button" dataOnly="0" labelOnly="1" outline="0" axis="axisRow" fieldPosition="0"/>
    </format>
    <format dxfId="74">
      <pivotArea field="10" type="button" dataOnly="0" labelOnly="1" outline="0" axis="axisRow" fieldPosition="1"/>
    </format>
    <format dxfId="75">
      <pivotArea dataOnly="0" labelOnly="1" outline="0" axis="axisValues" fieldPosition="0"/>
    </format>
    <format dxfId="76">
      <pivotArea type="all" dataOnly="0" outline="0" fieldPosition="0"/>
    </format>
    <format dxfId="77">
      <pivotArea outline="0" collapsedLevelsAreSubtotals="1" fieldPosition="0"/>
    </format>
    <format dxfId="78">
      <pivotArea field="9" type="button" dataOnly="0" labelOnly="1" outline="0" axis="axisRow" fieldPosition="0"/>
    </format>
    <format dxfId="79">
      <pivotArea field="10" type="button" dataOnly="0" labelOnly="1" outline="0" axis="axisRow" fieldPosition="1"/>
    </format>
    <format dxfId="80">
      <pivotArea dataOnly="0" labelOnly="1" outline="0" fieldPosition="0">
        <references count="1">
          <reference field="9" count="0"/>
        </references>
      </pivotArea>
    </format>
    <format dxfId="81">
      <pivotArea dataOnly="0" labelOnly="1" outline="0" fieldPosition="0">
        <references count="1">
          <reference field="9" count="1" defaultSubtotal="1">
            <x v="1"/>
          </reference>
        </references>
      </pivotArea>
    </format>
    <format dxfId="82">
      <pivotArea dataOnly="0" labelOnly="1" grandRow="1" outline="0" fieldPosition="0"/>
    </format>
    <format dxfId="83">
      <pivotArea dataOnly="0" labelOnly="1" outline="0" fieldPosition="0">
        <references count="2">
          <reference field="9" count="1" selected="0">
            <x v="1"/>
          </reference>
          <reference field="10" count="1">
            <x v="1"/>
          </reference>
        </references>
      </pivotArea>
    </format>
    <format dxfId="84">
      <pivotArea dataOnly="0" labelOnly="1" outline="0" axis="axisValues" fieldPosition="0"/>
    </format>
    <format dxfId="85">
      <pivotArea type="all" dataOnly="0" outline="0" fieldPosition="0"/>
    </format>
    <format dxfId="86">
      <pivotArea outline="0" collapsedLevelsAreSubtotals="1" fieldPosition="0"/>
    </format>
    <format dxfId="87">
      <pivotArea field="9" type="button" dataOnly="0" labelOnly="1" outline="0" axis="axisRow" fieldPosition="0"/>
    </format>
    <format dxfId="88">
      <pivotArea field="10" type="button" dataOnly="0" labelOnly="1" outline="0" axis="axisRow" fieldPosition="1"/>
    </format>
    <format dxfId="89">
      <pivotArea dataOnly="0" labelOnly="1" outline="0" fieldPosition="0">
        <references count="1">
          <reference field="9" count="0"/>
        </references>
      </pivotArea>
    </format>
    <format dxfId="90">
      <pivotArea dataOnly="0" labelOnly="1" outline="0" fieldPosition="0">
        <references count="1">
          <reference field="9" count="1" defaultSubtotal="1">
            <x v="1"/>
          </reference>
        </references>
      </pivotArea>
    </format>
    <format dxfId="91">
      <pivotArea dataOnly="0" labelOnly="1" grandRow="1" outline="0" fieldPosition="0"/>
    </format>
    <format dxfId="92">
      <pivotArea dataOnly="0" labelOnly="1" outline="0" fieldPosition="0">
        <references count="2">
          <reference field="9" count="1" selected="0">
            <x v="1"/>
          </reference>
          <reference field="10" count="1">
            <x v="1"/>
          </reference>
        </references>
      </pivotArea>
    </format>
    <format dxfId="93">
      <pivotArea dataOnly="0" labelOnly="1" outline="0" axis="axisValues" fieldPosition="0"/>
    </format>
    <format dxfId="94">
      <pivotArea outline="0" fieldPosition="0">
        <references count="1">
          <reference field="9" count="0" selected="0"/>
        </references>
      </pivotArea>
    </format>
    <format dxfId="95">
      <pivotArea field="9" type="button" dataOnly="0" labelOnly="1" outline="0" axis="axisRow" fieldPosition="0"/>
    </format>
    <format dxfId="96">
      <pivotArea field="10" type="button" dataOnly="0" labelOnly="1" outline="0" axis="axisRow" fieldPosition="1"/>
    </format>
    <format dxfId="97">
      <pivotArea dataOnly="0" labelOnly="1" outline="0" fieldPosition="0">
        <references count="1">
          <reference field="9" count="0"/>
        </references>
      </pivotArea>
    </format>
    <format dxfId="98">
      <pivotArea dataOnly="0" labelOnly="1" outline="0" axis="axisValues" fieldPosition="0"/>
    </format>
    <format dxfId="99">
      <pivotArea outline="0" collapsedLevelsAreSubtotals="1" fieldPosition="0"/>
    </format>
    <format dxfId="100">
      <pivotArea type="all" dataOnly="0" outline="0" fieldPosition="0"/>
    </format>
    <format dxfId="101">
      <pivotArea outline="0" collapsedLevelsAreSubtotals="1" fieldPosition="0"/>
    </format>
    <format dxfId="102">
      <pivotArea field="9" type="button" dataOnly="0" labelOnly="1" outline="0" axis="axisRow" fieldPosition="0"/>
    </format>
    <format dxfId="103">
      <pivotArea field="10" type="button" dataOnly="0" labelOnly="1" outline="0" axis="axisRow" fieldPosition="1"/>
    </format>
    <format dxfId="104">
      <pivotArea dataOnly="0" labelOnly="1" outline="0" fieldPosition="0">
        <references count="1">
          <reference field="9" count="0"/>
        </references>
      </pivotArea>
    </format>
    <format dxfId="105">
      <pivotArea dataOnly="0" labelOnly="1" outline="0" fieldPosition="0">
        <references count="1">
          <reference field="9" count="8" defaultSubtotal="1">
            <x v="2"/>
            <x v="3"/>
            <x v="4"/>
            <x v="5"/>
            <x v="6"/>
            <x v="7"/>
            <x v="8"/>
            <x v="9"/>
          </reference>
        </references>
      </pivotArea>
    </format>
    <format dxfId="106">
      <pivotArea dataOnly="0" labelOnly="1" grandRow="1" outline="0" fieldPosition="0"/>
    </format>
    <format dxfId="107">
      <pivotArea dataOnly="0" labelOnly="1" outline="0" fieldPosition="0">
        <references count="2">
          <reference field="9" count="1" selected="0">
            <x v="2"/>
          </reference>
          <reference field="10" count="5">
            <x v="2"/>
            <x v="5"/>
            <x v="10"/>
            <x v="11"/>
            <x v="12"/>
          </reference>
        </references>
      </pivotArea>
    </format>
    <format dxfId="108">
      <pivotArea dataOnly="0" labelOnly="1" outline="0" fieldPosition="0">
        <references count="2">
          <reference field="9" count="1" selected="0">
            <x v="3"/>
          </reference>
          <reference field="10" count="1">
            <x v="3"/>
          </reference>
        </references>
      </pivotArea>
    </format>
    <format dxfId="109">
      <pivotArea dataOnly="0" labelOnly="1" outline="0" fieldPosition="0">
        <references count="2">
          <reference field="9" count="1" selected="0">
            <x v="4"/>
          </reference>
          <reference field="10" count="1">
            <x v="4"/>
          </reference>
        </references>
      </pivotArea>
    </format>
    <format dxfId="110">
      <pivotArea dataOnly="0" labelOnly="1" outline="0" fieldPosition="0">
        <references count="2">
          <reference field="9" count="1" selected="0">
            <x v="5"/>
          </reference>
          <reference field="10" count="1">
            <x v="6"/>
          </reference>
        </references>
      </pivotArea>
    </format>
    <format dxfId="111">
      <pivotArea dataOnly="0" labelOnly="1" outline="0" fieldPosition="0">
        <references count="2">
          <reference field="9" count="1" selected="0">
            <x v="6"/>
          </reference>
          <reference field="10" count="1">
            <x v="7"/>
          </reference>
        </references>
      </pivotArea>
    </format>
    <format dxfId="112">
      <pivotArea dataOnly="0" labelOnly="1" outline="0" fieldPosition="0">
        <references count="2">
          <reference field="9" count="1" selected="0">
            <x v="7"/>
          </reference>
          <reference field="10" count="1">
            <x v="9"/>
          </reference>
        </references>
      </pivotArea>
    </format>
    <format dxfId="113">
      <pivotArea dataOnly="0" labelOnly="1" outline="0" fieldPosition="0">
        <references count="2">
          <reference field="9" count="1" selected="0">
            <x v="8"/>
          </reference>
          <reference field="10" count="5">
            <x v="13"/>
            <x v="14"/>
            <x v="15"/>
            <x v="16"/>
            <x v="18"/>
          </reference>
        </references>
      </pivotArea>
    </format>
    <format dxfId="114">
      <pivotArea dataOnly="0" labelOnly="1" outline="0" fieldPosition="0">
        <references count="2">
          <reference field="9" count="1" selected="0">
            <x v="9"/>
          </reference>
          <reference field="10" count="1">
            <x v="17"/>
          </reference>
        </references>
      </pivotArea>
    </format>
    <format dxfId="115">
      <pivotArea dataOnly="0" labelOnly="1" outline="0" axis="axisValues" fieldPosition="0"/>
    </format>
    <format dxfId="116">
      <pivotArea outline="0" collapsedLevelsAreSubtotals="1" fieldPosition="0"/>
    </format>
    <format dxfId="117">
      <pivotArea dataOnly="0" labelOnly="1" outline="0" axis="axisValues" fieldPosition="0"/>
    </format>
    <format dxfId="118">
      <pivotArea type="all" dataOnly="0" outline="0" fieldPosition="0"/>
    </format>
    <format dxfId="119">
      <pivotArea outline="0" collapsedLevelsAreSubtotals="1" fieldPosition="0"/>
    </format>
    <format dxfId="120">
      <pivotArea field="9" type="button" dataOnly="0" labelOnly="1" outline="0" axis="axisRow" fieldPosition="0"/>
    </format>
    <format dxfId="121">
      <pivotArea field="10" type="button" dataOnly="0" labelOnly="1" outline="0" axis="axisRow" fieldPosition="1"/>
    </format>
    <format dxfId="122">
      <pivotArea dataOnly="0" labelOnly="1" outline="0" fieldPosition="0">
        <references count="1">
          <reference field="9" count="0"/>
        </references>
      </pivotArea>
    </format>
    <format dxfId="123">
      <pivotArea dataOnly="0" labelOnly="1" outline="0" fieldPosition="0">
        <references count="1">
          <reference field="9" count="8" defaultSubtotal="1">
            <x v="2"/>
            <x v="3"/>
            <x v="4"/>
            <x v="5"/>
            <x v="6"/>
            <x v="7"/>
            <x v="8"/>
            <x v="9"/>
          </reference>
        </references>
      </pivotArea>
    </format>
    <format dxfId="124">
      <pivotArea dataOnly="0" labelOnly="1" grandRow="1" outline="0" fieldPosition="0"/>
    </format>
    <format dxfId="125">
      <pivotArea dataOnly="0" labelOnly="1" outline="0" fieldPosition="0">
        <references count="2">
          <reference field="9" count="1" selected="0">
            <x v="2"/>
          </reference>
          <reference field="10" count="5">
            <x v="2"/>
            <x v="5"/>
            <x v="10"/>
            <x v="11"/>
            <x v="12"/>
          </reference>
        </references>
      </pivotArea>
    </format>
    <format dxfId="126">
      <pivotArea dataOnly="0" labelOnly="1" outline="0" fieldPosition="0">
        <references count="2">
          <reference field="9" count="1" selected="0">
            <x v="3"/>
          </reference>
          <reference field="10" count="1">
            <x v="3"/>
          </reference>
        </references>
      </pivotArea>
    </format>
    <format dxfId="127">
      <pivotArea dataOnly="0" labelOnly="1" outline="0" fieldPosition="0">
        <references count="2">
          <reference field="9" count="1" selected="0">
            <x v="4"/>
          </reference>
          <reference field="10" count="1">
            <x v="4"/>
          </reference>
        </references>
      </pivotArea>
    </format>
    <format dxfId="128">
      <pivotArea dataOnly="0" labelOnly="1" outline="0" fieldPosition="0">
        <references count="2">
          <reference field="9" count="1" selected="0">
            <x v="5"/>
          </reference>
          <reference field="10" count="1">
            <x v="6"/>
          </reference>
        </references>
      </pivotArea>
    </format>
    <format dxfId="129">
      <pivotArea dataOnly="0" labelOnly="1" outline="0" fieldPosition="0">
        <references count="2">
          <reference field="9" count="1" selected="0">
            <x v="6"/>
          </reference>
          <reference field="10" count="1">
            <x v="7"/>
          </reference>
        </references>
      </pivotArea>
    </format>
    <format dxfId="130">
      <pivotArea dataOnly="0" labelOnly="1" outline="0" fieldPosition="0">
        <references count="2">
          <reference field="9" count="1" selected="0">
            <x v="7"/>
          </reference>
          <reference field="10" count="1">
            <x v="9"/>
          </reference>
        </references>
      </pivotArea>
    </format>
    <format dxfId="131">
      <pivotArea dataOnly="0" labelOnly="1" outline="0" fieldPosition="0">
        <references count="2">
          <reference field="9" count="1" selected="0">
            <x v="8"/>
          </reference>
          <reference field="10" count="5">
            <x v="13"/>
            <x v="14"/>
            <x v="15"/>
            <x v="16"/>
            <x v="18"/>
          </reference>
        </references>
      </pivotArea>
    </format>
    <format dxfId="132">
      <pivotArea dataOnly="0" labelOnly="1" outline="0" fieldPosition="0">
        <references count="2">
          <reference field="9" count="1" selected="0">
            <x v="9"/>
          </reference>
          <reference field="10" count="1">
            <x v="17"/>
          </reference>
        </references>
      </pivotArea>
    </format>
    <format dxfId="133">
      <pivotArea dataOnly="0" labelOnly="1" outline="0" axis="axisValues" fieldPosition="0"/>
    </format>
    <format dxfId="134">
      <pivotArea outline="0" fieldPosition="0">
        <references count="1">
          <reference field="9" count="0" selected="0"/>
        </references>
      </pivotArea>
    </format>
  </formats>
  <conditionalFormats count="3">
    <conditionalFormat priority="3">
      <pivotAreas count="1">
        <pivotArea type="data" outline="0" collapsedLevelsAreSubtotals="1" fieldPosition="0">
          <references count="2">
            <reference field="4294967294" count="1" selected="0">
              <x v="0"/>
            </reference>
            <reference field="9" count="9" selected="0">
              <x v="0"/>
              <x v="2"/>
              <x v="3"/>
              <x v="4"/>
              <x v="5"/>
              <x v="6"/>
              <x v="7"/>
              <x v="8"/>
              <x v="9"/>
            </reference>
          </references>
        </pivotArea>
      </pivotAreas>
    </conditionalFormat>
    <conditionalFormat priority="2">
      <pivotAreas count="1">
        <pivotArea type="data" outline="0" collapsedLevelsAreSubtotals="1" fieldPosition="0">
          <references count="2">
            <reference field="4294967294" count="1" selected="0">
              <x v="0"/>
            </reference>
            <reference field="9" count="9" selected="0">
              <x v="0"/>
              <x v="2"/>
              <x v="3"/>
              <x v="4"/>
              <x v="5"/>
              <x v="6"/>
              <x v="7"/>
              <x v="8"/>
              <x v="9"/>
            </reference>
          </references>
        </pivotArea>
      </pivotAreas>
    </conditionalFormat>
    <conditionalFormat priority="1">
      <pivotAreas count="1">
        <pivotArea type="data" outline="0" collapsedLevelsAreSubtotals="1" fieldPosition="0">
          <references count="2">
            <reference field="4294967294" count="1" selected="0">
              <x v="0"/>
            </reference>
            <reference field="9" count="9" selected="0">
              <x v="0"/>
              <x v="2"/>
              <x v="3"/>
              <x v="4"/>
              <x v="5"/>
              <x v="6"/>
              <x v="7"/>
              <x v="8"/>
              <x v="9"/>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68" dataDxfId="67">
  <autoFilter ref="A1:A6" xr:uid="{00000000-0009-0000-0100-000008000000}"/>
  <tableColumns count="1">
    <tableColumn id="1" xr3:uid="{00000000-0010-0000-0000-000001000000}" name="ESSM" dataDxfId="6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1" dataDxfId="40">
  <autoFilter ref="L1:L2" xr:uid="{00000000-0009-0000-0100-000012000000}"/>
  <tableColumns count="1">
    <tableColumn id="1" xr3:uid="{00000000-0010-0000-0900-000001000000}" name="Generación_de_empleo" dataDxfId="3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M1:M2" totalsRowShown="0" headerRowDxfId="38" dataDxfId="37">
  <autoFilter ref="M1:M2" xr:uid="{00000000-0009-0000-0100-000013000000}"/>
  <tableColumns count="1">
    <tableColumn id="1" xr3:uid="{00000000-0010-0000-0A00-000001000000}" name="Uso _de_publicidad" dataDxfId="3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35" dataDxfId="34">
  <autoFilter ref="N1:N2" xr:uid="{00000000-0009-0000-0100-000014000000}"/>
  <tableColumns count="1">
    <tableColumn id="1" xr3:uid="{00000000-0010-0000-0B00-000001000000}" name="Consumo_de_energía_eléctrica" dataDxfId="3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2" dataDxfId="31">
  <autoFilter ref="O1:O3" xr:uid="{00000000-0009-0000-0100-000015000000}"/>
  <tableColumns count="1">
    <tableColumn id="1" xr3:uid="{00000000-0010-0000-0C00-000001000000}" name="Tipo de impacto" dataDxfId="3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29" dataDxfId="28">
  <autoFilter ref="P1:P9" xr:uid="{00000000-0009-0000-0100-000016000000}"/>
  <tableColumns count="1">
    <tableColumn id="1" xr3:uid="{00000000-0010-0000-0D00-000001000000}" name="Componente Ambiental" dataDxfId="27"/>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26" dataDxfId="25">
  <autoFilter ref="Q1:Q4" xr:uid="{00000000-0009-0000-0100-000017000000}"/>
  <tableColumns count="1">
    <tableColumn id="1" xr3:uid="{00000000-0010-0000-0E00-000001000000}" name="Probabilidad" dataDxfId="24"/>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3" dataDxfId="22">
  <autoFilter ref="R1:R4" xr:uid="{00000000-0009-0000-0100-000018000000}"/>
  <tableColumns count="1">
    <tableColumn id="1" xr3:uid="{00000000-0010-0000-0F00-000001000000}" name="Valor probabilidad" dataDxfId="2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0" dataDxfId="19">
  <autoFilter ref="S1:S4" xr:uid="{00000000-0009-0000-0100-000019000000}"/>
  <tableColumns count="1">
    <tableColumn id="1" xr3:uid="{00000000-0010-0000-1000-000001000000}" name="Consecuencia" dataDxfId="18"/>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17" dataDxfId="16">
  <autoFilter ref="T1:T4" xr:uid="{00000000-0009-0000-0100-00001A000000}"/>
  <tableColumns count="1">
    <tableColumn id="1" xr3:uid="{00000000-0010-0000-1100-000001000000}" name="Valor consecuencia" dataDxfId="1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4" dataDxfId="13">
  <autoFilter ref="U1:U4" xr:uid="{00000000-0009-0000-0100-00001C000000}"/>
  <tableColumns count="1">
    <tableColumn id="1" xr3:uid="{00000000-0010-0000-1200-000001000000}" name="Significancia"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5" dataDxfId="64">
  <autoFilter ref="B1:B5" xr:uid="{00000000-0009-0000-0100-000009000000}"/>
  <tableColumns count="1">
    <tableColumn id="1" xr3:uid="{00000000-0010-0000-0100-000001000000}" name="PASSM" dataDxfId="6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1" dataDxfId="10">
  <autoFilter ref="E1:E6" xr:uid="{00000000-0009-0000-0100-00001D000000}"/>
  <tableColumns count="1">
    <tableColumn id="1" xr3:uid="{00000000-0010-0000-1300-000001000000}" name="Generación_de_Emisiones"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2" dataDxfId="61">
  <autoFilter ref="C1:C13" xr:uid="{00000000-0009-0000-0100-00000A000000}"/>
  <tableColumns count="1">
    <tableColumn id="1" xr3:uid="{00000000-0010-0000-0200-000001000000}" name="PAR" dataDxfId="6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59" dataDxfId="58">
  <autoFilter ref="F1:F3" xr:uid="{00000000-0009-0000-0100-00000C000000}"/>
  <tableColumns count="1">
    <tableColumn id="1" xr3:uid="{00000000-0010-0000-0300-000001000000}" name="Generación_de_vertimientos" dataDxfId="5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6" dataDxfId="55">
  <autoFilter ref="G1:G3" xr:uid="{00000000-0009-0000-0100-00000D000000}"/>
  <tableColumns count="1">
    <tableColumn id="1" xr3:uid="{00000000-0010-0000-0400-000001000000}" name="Consumo_del_recurso_hídrico" dataDxfId="5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3" dataDxfId="52">
  <autoFilter ref="H1:H2" xr:uid="{00000000-0009-0000-0100-00000E000000}"/>
  <tableColumns count="1">
    <tableColumn id="1" xr3:uid="{00000000-0010-0000-0500-000001000000}" name="Ocupación_del_suelo" dataDxfId="5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0" dataDxfId="49">
  <autoFilter ref="I1:I2" xr:uid="{00000000-0009-0000-0100-00000F000000}"/>
  <tableColumns count="1">
    <tableColumn id="1" xr3:uid="{00000000-0010-0000-0600-000001000000}" name="Generación_de_derrames" dataDxfId="4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7" dataDxfId="46">
  <autoFilter ref="J1:J7" xr:uid="{00000000-0009-0000-0100-000010000000}"/>
  <tableColumns count="1">
    <tableColumn id="1" xr3:uid="{00000000-0010-0000-0700-000001000000}" name="Generación_de_residuos" dataDxfId="4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4" dataDxfId="43">
  <autoFilter ref="K1:K2" xr:uid="{00000000-0009-0000-0100-000011000000}"/>
  <tableColumns count="1">
    <tableColumn id="1" xr3:uid="{00000000-0010-0000-0800-000001000000}" name="Consumo_de_materias_primas_e_insumos" dataDxfId="4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N1" workbookViewId="0">
      <selection activeCell="R2" sqref="R2"/>
    </sheetView>
  </sheetViews>
  <sheetFormatPr defaultColWidth="11.5703125" defaultRowHeight="15"/>
  <cols>
    <col min="1" max="1" width="12.5703125" style="2" bestFit="1" customWidth="1"/>
    <col min="2" max="2" width="18.28515625" style="2" bestFit="1" customWidth="1"/>
    <col min="3" max="3" width="18.7109375" style="2" bestFit="1" customWidth="1"/>
    <col min="4" max="5" width="25.7109375" style="2" customWidth="1"/>
    <col min="6" max="6" width="27.5703125" style="2" customWidth="1"/>
    <col min="7" max="7" width="27.85546875" style="2" customWidth="1"/>
    <col min="8" max="8" width="20.85546875" style="2" customWidth="1"/>
    <col min="9" max="9" width="24.42578125" style="2" customWidth="1"/>
    <col min="10" max="10" width="23.5703125" style="2" customWidth="1"/>
    <col min="11" max="11" width="38.85546875" style="2" customWidth="1"/>
    <col min="12" max="12" width="22.85546875" style="2" customWidth="1"/>
    <col min="13" max="13" width="51" style="2" customWidth="1"/>
    <col min="14" max="14" width="29.28515625" style="2" customWidth="1"/>
    <col min="15" max="15" width="17.5703125" style="1" customWidth="1"/>
    <col min="16" max="16" width="23.5703125" style="2" customWidth="1"/>
    <col min="17" max="17" width="13.5703125" style="2" customWidth="1"/>
    <col min="18" max="18" width="19" style="2" customWidth="1"/>
    <col min="19" max="19" width="14.42578125" style="2" customWidth="1"/>
    <col min="20" max="20" width="20.7109375" style="2" customWidth="1"/>
    <col min="21" max="21" width="16" style="2" customWidth="1"/>
    <col min="22" max="16384" width="11.5703125" style="2"/>
  </cols>
  <sheetData>
    <row r="1" spans="1:21" s="3" customFormat="1" ht="30">
      <c r="A1" s="3" t="s">
        <v>0</v>
      </c>
      <c r="B1" s="3" t="s">
        <v>1</v>
      </c>
      <c r="C1" s="3" t="s">
        <v>2</v>
      </c>
      <c r="D1" s="4" t="s">
        <v>3</v>
      </c>
      <c r="E1" s="8"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ht="45">
      <c r="A2" s="2" t="s">
        <v>21</v>
      </c>
      <c r="B2" s="2" t="s">
        <v>22</v>
      </c>
      <c r="C2" s="2" t="s">
        <v>23</v>
      </c>
      <c r="D2" s="5" t="s">
        <v>24</v>
      </c>
      <c r="E2" s="9" t="s">
        <v>25</v>
      </c>
      <c r="F2" s="2" t="s">
        <v>26</v>
      </c>
      <c r="G2" s="2" t="s">
        <v>27</v>
      </c>
      <c r="H2" s="2" t="s">
        <v>28</v>
      </c>
      <c r="I2" s="2" t="s">
        <v>29</v>
      </c>
      <c r="J2" s="2" t="s">
        <v>30</v>
      </c>
      <c r="K2" s="2" t="s">
        <v>31</v>
      </c>
      <c r="L2" s="2" t="s">
        <v>32</v>
      </c>
      <c r="M2" s="2" t="s">
        <v>33</v>
      </c>
      <c r="N2" s="2" t="s">
        <v>34</v>
      </c>
      <c r="O2" s="2" t="s">
        <v>35</v>
      </c>
      <c r="P2" s="2" t="s">
        <v>36</v>
      </c>
      <c r="Q2" s="2" t="s">
        <v>37</v>
      </c>
      <c r="R2" s="3">
        <v>1</v>
      </c>
      <c r="S2" s="2" t="s">
        <v>38</v>
      </c>
      <c r="T2" s="3">
        <v>1</v>
      </c>
      <c r="U2" s="2" t="s">
        <v>39</v>
      </c>
    </row>
    <row r="3" spans="1:21" ht="4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c r="A4" s="2" t="s">
        <v>53</v>
      </c>
      <c r="B4" s="2" t="s">
        <v>54</v>
      </c>
      <c r="C4" s="2" t="s">
        <v>55</v>
      </c>
      <c r="D4" s="5" t="s">
        <v>56</v>
      </c>
      <c r="E4" s="9" t="s">
        <v>57</v>
      </c>
      <c r="J4" s="2" t="s">
        <v>58</v>
      </c>
      <c r="O4" s="2"/>
      <c r="P4" s="2" t="s">
        <v>59</v>
      </c>
      <c r="Q4" s="2" t="s">
        <v>60</v>
      </c>
      <c r="R4" s="3">
        <v>5</v>
      </c>
      <c r="S4" s="2" t="s">
        <v>61</v>
      </c>
      <c r="T4" s="3">
        <v>5</v>
      </c>
      <c r="U4" s="2" t="s">
        <v>62</v>
      </c>
    </row>
    <row r="5" spans="1:21" ht="45">
      <c r="A5" s="2" t="s">
        <v>63</v>
      </c>
      <c r="B5" s="2" t="s">
        <v>64</v>
      </c>
      <c r="C5" s="2" t="s">
        <v>65</v>
      </c>
      <c r="D5" s="6"/>
      <c r="E5" s="10" t="s">
        <v>66</v>
      </c>
      <c r="J5" s="2" t="s">
        <v>67</v>
      </c>
      <c r="O5" s="2"/>
      <c r="P5" s="2" t="s">
        <v>68</v>
      </c>
    </row>
    <row r="6" spans="1:21" ht="45">
      <c r="A6" s="2" t="s">
        <v>69</v>
      </c>
      <c r="C6" s="2" t="s">
        <v>70</v>
      </c>
      <c r="D6" s="7"/>
      <c r="E6" s="9" t="s">
        <v>71</v>
      </c>
      <c r="J6" s="2" t="s">
        <v>72</v>
      </c>
      <c r="O6" s="2"/>
      <c r="P6" s="2" t="s">
        <v>73</v>
      </c>
    </row>
    <row r="7" spans="1:21" ht="30">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1: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7"/>
  <sheetViews>
    <sheetView tabSelected="1" view="pageBreakPreview" topLeftCell="A4" zoomScaleNormal="100" zoomScaleSheetLayoutView="100" workbookViewId="0">
      <selection activeCell="J21" sqref="J21"/>
    </sheetView>
  </sheetViews>
  <sheetFormatPr defaultColWidth="0" defaultRowHeight="15" zeroHeight="1"/>
  <cols>
    <col min="1" max="1" width="2.7109375" customWidth="1"/>
    <col min="2" max="5" width="11.5703125" customWidth="1"/>
    <col min="6" max="7" width="16.140625" customWidth="1"/>
    <col min="8" max="9" width="15.85546875" customWidth="1"/>
    <col min="10" max="10" width="11.5703125" customWidth="1"/>
    <col min="11" max="11" width="2.7109375" customWidth="1"/>
    <col min="12" max="16384" width="11.5703125" hidden="1"/>
  </cols>
  <sheetData>
    <row r="1" spans="1:11">
      <c r="A1" s="45"/>
      <c r="B1" s="92"/>
      <c r="C1" s="92"/>
      <c r="D1" s="92"/>
      <c r="E1" s="92"/>
      <c r="F1" s="92"/>
      <c r="G1" s="92"/>
      <c r="H1" s="92"/>
      <c r="I1" s="92"/>
      <c r="J1" s="92"/>
      <c r="K1" s="46"/>
    </row>
    <row r="2" spans="1:11">
      <c r="A2" s="45"/>
      <c r="B2" s="92"/>
      <c r="C2" s="92"/>
      <c r="D2" s="92"/>
      <c r="E2" s="92"/>
      <c r="F2" s="92"/>
      <c r="G2" s="92"/>
      <c r="H2" s="92"/>
      <c r="I2" s="92"/>
      <c r="J2" s="92"/>
      <c r="K2" s="45"/>
    </row>
    <row r="3" spans="1:11">
      <c r="A3" s="45"/>
      <c r="B3" s="92"/>
      <c r="C3" s="92"/>
      <c r="D3" s="92"/>
      <c r="E3" s="92"/>
      <c r="F3" s="92"/>
      <c r="G3" s="92"/>
      <c r="H3" s="92"/>
      <c r="I3" s="92"/>
      <c r="J3" s="92"/>
      <c r="K3" s="45"/>
    </row>
    <row r="4" spans="1:11">
      <c r="A4" s="45"/>
      <c r="B4" s="92"/>
      <c r="C4" s="92"/>
      <c r="D4" s="92"/>
      <c r="E4" s="92"/>
      <c r="F4" s="92"/>
      <c r="G4" s="92"/>
      <c r="H4" s="92"/>
      <c r="I4" s="92"/>
      <c r="J4" s="92"/>
      <c r="K4" s="45"/>
    </row>
    <row r="5" spans="1:11" ht="15.75" thickBot="1">
      <c r="A5" s="45"/>
      <c r="B5" s="93"/>
      <c r="C5" s="93"/>
      <c r="D5" s="93"/>
      <c r="E5" s="93"/>
      <c r="F5" s="93"/>
      <c r="G5" s="93"/>
      <c r="H5" s="93"/>
      <c r="I5" s="93"/>
      <c r="J5" s="93"/>
      <c r="K5" s="45"/>
    </row>
    <row r="6" spans="1:11" ht="34.15" customHeight="1" thickBot="1">
      <c r="A6" s="45"/>
      <c r="B6" s="121" t="s">
        <v>84</v>
      </c>
      <c r="C6" s="122"/>
      <c r="D6" s="122"/>
      <c r="E6" s="122"/>
      <c r="F6" s="122"/>
      <c r="G6" s="122"/>
      <c r="H6" s="122"/>
      <c r="I6" s="122"/>
      <c r="J6" s="123"/>
      <c r="K6" s="47"/>
    </row>
    <row r="7" spans="1:11" ht="15.75" thickBot="1">
      <c r="A7" s="45"/>
      <c r="B7" s="48"/>
      <c r="C7" s="45"/>
      <c r="D7" s="45"/>
      <c r="E7" s="45"/>
      <c r="F7" s="45"/>
      <c r="G7" s="45"/>
      <c r="H7" s="45"/>
      <c r="I7" s="45"/>
      <c r="J7" s="49"/>
      <c r="K7" s="45"/>
    </row>
    <row r="8" spans="1:11" ht="16.5" thickBot="1">
      <c r="A8" s="45"/>
      <c r="B8" s="48"/>
      <c r="C8" s="124" t="s">
        <v>85</v>
      </c>
      <c r="D8" s="125"/>
      <c r="E8" s="125"/>
      <c r="F8" s="125"/>
      <c r="G8" s="125"/>
      <c r="H8" s="125"/>
      <c r="I8" s="126"/>
      <c r="J8" s="50"/>
      <c r="K8" s="45"/>
    </row>
    <row r="9" spans="1:11" ht="16.5" thickBot="1">
      <c r="A9" s="45"/>
      <c r="B9" s="48"/>
      <c r="C9" s="51"/>
      <c r="D9" s="51"/>
      <c r="E9" s="51"/>
      <c r="F9" s="51"/>
      <c r="G9" s="51"/>
      <c r="H9" s="51"/>
      <c r="I9" s="51"/>
      <c r="J9" s="49"/>
      <c r="K9" s="45"/>
    </row>
    <row r="10" spans="1:11" ht="16.5" thickBot="1">
      <c r="A10" s="45"/>
      <c r="B10" s="48"/>
      <c r="C10" s="124" t="s">
        <v>86</v>
      </c>
      <c r="D10" s="125"/>
      <c r="E10" s="125"/>
      <c r="F10" s="125"/>
      <c r="G10" s="125"/>
      <c r="H10" s="125"/>
      <c r="I10" s="126"/>
      <c r="J10" s="50"/>
      <c r="K10" s="45"/>
    </row>
    <row r="11" spans="1:11" ht="16.5" thickBot="1">
      <c r="A11" s="45"/>
      <c r="B11" s="48"/>
      <c r="C11" s="51"/>
      <c r="D11" s="51"/>
      <c r="E11" s="51"/>
      <c r="F11" s="51"/>
      <c r="G11" s="51"/>
      <c r="H11" s="51"/>
      <c r="I11" s="51"/>
      <c r="J11" s="49"/>
      <c r="K11" s="45"/>
    </row>
    <row r="12" spans="1:11" ht="16.5" thickBot="1">
      <c r="A12" s="45"/>
      <c r="B12" s="48"/>
      <c r="C12" s="124" t="s">
        <v>87</v>
      </c>
      <c r="D12" s="125"/>
      <c r="E12" s="125"/>
      <c r="F12" s="125"/>
      <c r="G12" s="125"/>
      <c r="H12" s="125"/>
      <c r="I12" s="126"/>
      <c r="J12" s="50"/>
      <c r="K12" s="45"/>
    </row>
    <row r="13" spans="1:11" ht="15.75">
      <c r="A13" s="45"/>
      <c r="B13" s="48"/>
      <c r="C13" s="51"/>
      <c r="D13" s="51"/>
      <c r="E13" s="51"/>
      <c r="F13" s="51"/>
      <c r="G13" s="51"/>
      <c r="H13" s="51"/>
      <c r="I13" s="51"/>
      <c r="J13" s="49"/>
      <c r="K13" s="45"/>
    </row>
    <row r="14" spans="1:11" ht="16.5" thickBot="1">
      <c r="A14" s="45"/>
      <c r="B14" s="48"/>
      <c r="C14" s="63"/>
      <c r="D14" s="63"/>
      <c r="E14" s="63"/>
      <c r="F14" s="63"/>
      <c r="G14" s="63"/>
      <c r="H14" s="63"/>
      <c r="I14" s="63"/>
      <c r="J14" s="50"/>
      <c r="K14" s="45"/>
    </row>
    <row r="15" spans="1:11" ht="17.25" thickBot="1">
      <c r="A15" s="45"/>
      <c r="B15" s="48"/>
      <c r="C15" s="127" t="s">
        <v>88</v>
      </c>
      <c r="D15" s="128"/>
      <c r="E15" s="128"/>
      <c r="F15" s="128"/>
      <c r="G15" s="128"/>
      <c r="H15" s="128"/>
      <c r="I15" s="129"/>
      <c r="J15" s="49"/>
      <c r="K15" s="45"/>
    </row>
    <row r="16" spans="1:11" ht="17.25" thickBot="1">
      <c r="A16" s="52"/>
      <c r="B16" s="53"/>
      <c r="C16" s="54" t="s">
        <v>89</v>
      </c>
      <c r="D16" s="119" t="s">
        <v>90</v>
      </c>
      <c r="E16" s="120"/>
      <c r="F16" s="130" t="s">
        <v>91</v>
      </c>
      <c r="G16" s="131"/>
      <c r="H16" s="131"/>
      <c r="I16" s="132"/>
      <c r="J16" s="55"/>
      <c r="K16" s="52"/>
    </row>
    <row r="17" spans="1:11" ht="16.5">
      <c r="A17" s="45"/>
      <c r="B17" s="48"/>
      <c r="C17" s="56">
        <v>1</v>
      </c>
      <c r="D17" s="103">
        <v>43647</v>
      </c>
      <c r="E17" s="104"/>
      <c r="F17" s="97" t="s">
        <v>92</v>
      </c>
      <c r="G17" s="98"/>
      <c r="H17" s="98"/>
      <c r="I17" s="99"/>
      <c r="J17" s="44"/>
      <c r="K17" s="45"/>
    </row>
    <row r="18" spans="1:11" ht="16.5">
      <c r="A18" s="45"/>
      <c r="B18" s="48"/>
      <c r="C18" s="57">
        <v>2</v>
      </c>
      <c r="D18" s="105">
        <v>44006</v>
      </c>
      <c r="E18" s="106"/>
      <c r="F18" s="100" t="s">
        <v>93</v>
      </c>
      <c r="G18" s="101"/>
      <c r="H18" s="101"/>
      <c r="I18" s="102"/>
      <c r="J18" s="44"/>
      <c r="K18" s="45"/>
    </row>
    <row r="19" spans="1:11" ht="16.5">
      <c r="A19" s="45"/>
      <c r="B19" s="48"/>
      <c r="C19" s="57">
        <v>3</v>
      </c>
      <c r="D19" s="105">
        <v>44105</v>
      </c>
      <c r="E19" s="106"/>
      <c r="F19" s="100" t="s">
        <v>94</v>
      </c>
      <c r="G19" s="101"/>
      <c r="H19" s="101"/>
      <c r="I19" s="102"/>
      <c r="J19" s="44"/>
      <c r="K19" s="45"/>
    </row>
    <row r="20" spans="1:11" ht="16.5">
      <c r="A20" s="45"/>
      <c r="B20" s="48"/>
      <c r="C20" s="57">
        <v>4</v>
      </c>
      <c r="D20" s="107">
        <v>44479</v>
      </c>
      <c r="E20" s="108"/>
      <c r="F20" s="100" t="s">
        <v>95</v>
      </c>
      <c r="G20" s="101"/>
      <c r="H20" s="101"/>
      <c r="I20" s="102"/>
      <c r="J20" s="44"/>
      <c r="K20" s="45"/>
    </row>
    <row r="21" spans="1:11" ht="40.9" customHeight="1" thickBot="1">
      <c r="A21" s="45"/>
      <c r="B21" s="48"/>
      <c r="C21" s="58">
        <v>5</v>
      </c>
      <c r="D21" s="109">
        <v>44750</v>
      </c>
      <c r="E21" s="110"/>
      <c r="F21" s="116" t="s">
        <v>96</v>
      </c>
      <c r="G21" s="117"/>
      <c r="H21" s="117"/>
      <c r="I21" s="118"/>
      <c r="J21" s="44"/>
      <c r="K21" s="45"/>
    </row>
    <row r="22" spans="1:11" ht="16.5">
      <c r="A22" s="45"/>
      <c r="B22" s="48"/>
      <c r="C22" s="78">
        <v>6</v>
      </c>
      <c r="D22" s="111">
        <v>45231</v>
      </c>
      <c r="E22" s="112"/>
      <c r="F22" s="113" t="s">
        <v>97</v>
      </c>
      <c r="G22" s="114"/>
      <c r="H22" s="114"/>
      <c r="I22" s="115"/>
      <c r="J22" s="49"/>
      <c r="K22" s="45"/>
    </row>
    <row r="23" spans="1:11" ht="15.75" thickBot="1">
      <c r="A23" s="45"/>
      <c r="B23" s="48"/>
      <c r="C23" s="45"/>
      <c r="D23" s="45"/>
      <c r="E23" s="45"/>
      <c r="F23" s="45"/>
      <c r="G23" s="45"/>
      <c r="H23" s="45"/>
      <c r="I23" s="45"/>
      <c r="J23" s="49"/>
      <c r="K23" s="45"/>
    </row>
    <row r="24" spans="1:11">
      <c r="A24" s="45"/>
      <c r="B24" s="48"/>
      <c r="C24" s="94" t="s">
        <v>98</v>
      </c>
      <c r="D24" s="95"/>
      <c r="E24" s="96"/>
      <c r="F24" s="94" t="s">
        <v>99</v>
      </c>
      <c r="G24" s="96"/>
      <c r="H24" s="94" t="s">
        <v>100</v>
      </c>
      <c r="I24" s="96"/>
      <c r="J24" s="44"/>
      <c r="K24" s="45"/>
    </row>
    <row r="25" spans="1:11" ht="79.900000000000006" customHeight="1">
      <c r="A25" s="45"/>
      <c r="B25" s="48"/>
      <c r="C25" s="177" t="s">
        <v>101</v>
      </c>
      <c r="D25" s="178"/>
      <c r="E25" s="179"/>
      <c r="F25" s="177" t="s">
        <v>102</v>
      </c>
      <c r="G25" s="179"/>
      <c r="H25" s="177" t="s">
        <v>103</v>
      </c>
      <c r="I25" s="179"/>
      <c r="J25" s="59"/>
      <c r="K25" s="45"/>
    </row>
    <row r="26" spans="1:11">
      <c r="A26" s="45"/>
      <c r="B26" s="48"/>
      <c r="C26" s="45"/>
      <c r="D26" s="45"/>
      <c r="E26" s="45"/>
      <c r="F26" s="45"/>
      <c r="G26" s="45"/>
      <c r="H26" s="45"/>
      <c r="I26" s="45"/>
      <c r="J26" s="49"/>
      <c r="K26" s="45"/>
    </row>
    <row r="27" spans="1:11" ht="15.75" thickBot="1">
      <c r="A27" s="45"/>
      <c r="B27" s="60"/>
      <c r="C27" s="61"/>
      <c r="D27" s="61"/>
      <c r="E27" s="61"/>
      <c r="F27" s="61"/>
      <c r="G27" s="61"/>
      <c r="H27" s="61"/>
      <c r="I27" s="61"/>
      <c r="J27" s="62"/>
      <c r="K27" s="45"/>
    </row>
  </sheetData>
  <mergeCells count="26">
    <mergeCell ref="D22:E22"/>
    <mergeCell ref="F22:I22"/>
    <mergeCell ref="F21:I21"/>
    <mergeCell ref="D16:E16"/>
    <mergeCell ref="B6:J6"/>
    <mergeCell ref="C8:I8"/>
    <mergeCell ref="C10:I10"/>
    <mergeCell ref="C12:I12"/>
    <mergeCell ref="C15:I15"/>
    <mergeCell ref="F16:I16"/>
    <mergeCell ref="B1:J5"/>
    <mergeCell ref="C25:E25"/>
    <mergeCell ref="F25:G25"/>
    <mergeCell ref="H25:I25"/>
    <mergeCell ref="C24:E24"/>
    <mergeCell ref="F17:I17"/>
    <mergeCell ref="F18:I18"/>
    <mergeCell ref="D17:E17"/>
    <mergeCell ref="F24:G24"/>
    <mergeCell ref="H24:I24"/>
    <mergeCell ref="F19:I19"/>
    <mergeCell ref="D18:E18"/>
    <mergeCell ref="D19:E19"/>
    <mergeCell ref="D20:E20"/>
    <mergeCell ref="D21:E21"/>
    <mergeCell ref="F20:I20"/>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12" zoomScaleNormal="112" workbookViewId="0">
      <selection sqref="A1:B1"/>
    </sheetView>
  </sheetViews>
  <sheetFormatPr defaultColWidth="11.42578125" defaultRowHeight="15"/>
  <cols>
    <col min="2" max="2" width="107.7109375" customWidth="1"/>
  </cols>
  <sheetData>
    <row r="1" spans="1:3">
      <c r="A1" s="180"/>
      <c r="B1" s="180"/>
      <c r="C1" s="12"/>
    </row>
    <row r="2" spans="1:3" ht="15.75">
      <c r="A2" s="12"/>
      <c r="B2" s="13" t="s">
        <v>104</v>
      </c>
      <c r="C2" s="12"/>
    </row>
    <row r="3" spans="1:3">
      <c r="A3" s="180"/>
      <c r="B3" s="10" t="s">
        <v>105</v>
      </c>
      <c r="C3" s="180"/>
    </row>
    <row r="4" spans="1:3" ht="40.5">
      <c r="A4" s="180"/>
      <c r="B4" s="15" t="s">
        <v>106</v>
      </c>
      <c r="C4" s="180"/>
    </row>
    <row r="5" spans="1:3" ht="36" customHeight="1">
      <c r="A5" s="180"/>
      <c r="B5" s="15" t="s">
        <v>107</v>
      </c>
      <c r="C5" s="180"/>
    </row>
    <row r="6" spans="1:3">
      <c r="A6" s="180"/>
      <c r="B6" s="15" t="s">
        <v>108</v>
      </c>
      <c r="C6" s="180"/>
    </row>
    <row r="7" spans="1:3" ht="3.75" customHeight="1">
      <c r="A7" s="180"/>
      <c r="B7" s="180"/>
      <c r="C7" s="12"/>
    </row>
    <row r="8" spans="1:3" ht="15.75">
      <c r="A8" s="12"/>
      <c r="B8" s="13" t="s">
        <v>109</v>
      </c>
      <c r="C8" s="12"/>
    </row>
    <row r="9" spans="1:3">
      <c r="A9" s="180"/>
      <c r="B9" s="16" t="s">
        <v>110</v>
      </c>
      <c r="C9" s="180"/>
    </row>
    <row r="10" spans="1:3" ht="15.75">
      <c r="A10" s="180"/>
      <c r="B10" s="14" t="s">
        <v>111</v>
      </c>
      <c r="C10" s="180"/>
    </row>
    <row r="11" spans="1:3" ht="27">
      <c r="A11" s="180"/>
      <c r="B11" s="17" t="s">
        <v>112</v>
      </c>
      <c r="C11" s="180"/>
    </row>
    <row r="12" spans="1:3" ht="27">
      <c r="A12" s="180"/>
      <c r="B12" s="16" t="s">
        <v>113</v>
      </c>
      <c r="C12" s="180"/>
    </row>
    <row r="13" spans="1:3">
      <c r="A13" s="180"/>
      <c r="B13" s="16" t="s">
        <v>114</v>
      </c>
      <c r="C13" s="180"/>
    </row>
    <row r="14" spans="1:3" ht="27">
      <c r="A14" s="180"/>
      <c r="B14" s="17" t="s">
        <v>115</v>
      </c>
      <c r="C14" s="180"/>
    </row>
    <row r="15" spans="1:3">
      <c r="A15" s="180"/>
      <c r="B15" s="17" t="s">
        <v>116</v>
      </c>
      <c r="C15" s="180"/>
    </row>
    <row r="16" spans="1:3">
      <c r="A16" s="180"/>
      <c r="B16" s="16" t="s">
        <v>117</v>
      </c>
      <c r="C16" s="180"/>
    </row>
    <row r="17" spans="1:3">
      <c r="A17" s="180"/>
      <c r="B17" s="16" t="s">
        <v>118</v>
      </c>
      <c r="C17" s="180"/>
    </row>
    <row r="18" spans="1:3" ht="24" customHeight="1">
      <c r="A18" s="180"/>
      <c r="B18" s="16" t="s">
        <v>119</v>
      </c>
      <c r="C18" s="180"/>
    </row>
    <row r="19" spans="1:3" ht="23.25" customHeight="1">
      <c r="A19" s="180"/>
      <c r="B19" s="16" t="s">
        <v>120</v>
      </c>
      <c r="C19" s="180"/>
    </row>
    <row r="20" spans="1:3" ht="15.75">
      <c r="A20" s="180"/>
      <c r="B20" s="14" t="s">
        <v>121</v>
      </c>
      <c r="C20" s="180"/>
    </row>
    <row r="21" spans="1:3">
      <c r="A21" s="180"/>
      <c r="B21" s="16" t="s">
        <v>122</v>
      </c>
      <c r="C21" s="180"/>
    </row>
    <row r="22" spans="1:3">
      <c r="A22" s="180"/>
      <c r="B22" s="16" t="s">
        <v>123</v>
      </c>
      <c r="C22" s="180"/>
    </row>
    <row r="23" spans="1:3">
      <c r="A23" s="180"/>
      <c r="B23" s="16" t="s">
        <v>124</v>
      </c>
      <c r="C23" s="180"/>
    </row>
    <row r="24" spans="1:3">
      <c r="A24" s="180"/>
      <c r="B24" s="16" t="s">
        <v>125</v>
      </c>
      <c r="C24" s="180"/>
    </row>
    <row r="25" spans="1:3" ht="15.75">
      <c r="A25" s="180"/>
      <c r="B25" s="14" t="s">
        <v>126</v>
      </c>
      <c r="C25" s="180"/>
    </row>
    <row r="26" spans="1:3">
      <c r="A26" s="180"/>
      <c r="B26" s="16" t="s">
        <v>127</v>
      </c>
      <c r="C26" s="180"/>
    </row>
    <row r="27" spans="1:3" ht="27">
      <c r="A27" s="180"/>
      <c r="B27" s="16" t="s">
        <v>128</v>
      </c>
      <c r="C27" s="180"/>
    </row>
    <row r="28" spans="1:3" ht="27">
      <c r="A28" s="180"/>
      <c r="B28" s="16" t="s">
        <v>129</v>
      </c>
      <c r="C28" s="180"/>
    </row>
    <row r="29" spans="1:3" ht="27">
      <c r="A29" s="180"/>
      <c r="B29" s="17" t="s">
        <v>130</v>
      </c>
      <c r="C29" s="180"/>
    </row>
    <row r="30" spans="1:3" ht="44.25" customHeight="1">
      <c r="A30" s="180"/>
      <c r="B30" s="16" t="s">
        <v>131</v>
      </c>
      <c r="C30" s="180"/>
    </row>
    <row r="31" spans="1:3" ht="29.25" customHeight="1">
      <c r="A31" s="180"/>
      <c r="B31" s="16" t="s">
        <v>132</v>
      </c>
      <c r="C31" s="180"/>
    </row>
    <row r="32" spans="1:3" ht="32.25" customHeight="1">
      <c r="A32" s="180"/>
      <c r="B32" s="16" t="s">
        <v>133</v>
      </c>
      <c r="C32" s="180"/>
    </row>
    <row r="33" spans="1:3" ht="28.5" customHeight="1">
      <c r="A33" s="180"/>
      <c r="B33" s="16" t="s">
        <v>134</v>
      </c>
      <c r="C33" s="180"/>
    </row>
    <row r="34" spans="1:3" ht="15.75">
      <c r="A34" s="180"/>
      <c r="B34" s="14" t="s">
        <v>135</v>
      </c>
      <c r="C34" s="180"/>
    </row>
    <row r="35" spans="1:3" ht="23.25" customHeight="1">
      <c r="A35" s="180"/>
      <c r="B35" s="16" t="s">
        <v>136</v>
      </c>
      <c r="C35" s="180"/>
    </row>
    <row r="36" spans="1:3" ht="24" customHeight="1">
      <c r="A36" s="180"/>
      <c r="B36" s="16" t="s">
        <v>137</v>
      </c>
      <c r="C36" s="180"/>
    </row>
    <row r="37" spans="1:3">
      <c r="A37" s="180"/>
      <c r="B37" s="16" t="s">
        <v>138</v>
      </c>
      <c r="C37" s="180"/>
    </row>
    <row r="38" spans="1:3" ht="25.5" customHeight="1">
      <c r="A38" s="180"/>
      <c r="B38" s="16" t="s">
        <v>139</v>
      </c>
      <c r="C38" s="180"/>
    </row>
    <row r="39" spans="1:3">
      <c r="A39" s="180"/>
      <c r="B39" s="16" t="s">
        <v>140</v>
      </c>
      <c r="C39" s="180"/>
    </row>
    <row r="40" spans="1:3" ht="24.75" customHeight="1">
      <c r="A40" s="180"/>
      <c r="B40" s="16" t="s">
        <v>141</v>
      </c>
      <c r="C40" s="180"/>
    </row>
    <row r="41" spans="1:3" ht="15.75">
      <c r="A41" s="12"/>
      <c r="B41" s="13" t="s">
        <v>142</v>
      </c>
      <c r="C41" s="12"/>
    </row>
    <row r="42" spans="1:3" ht="27">
      <c r="A42" s="180"/>
      <c r="B42" s="16" t="s">
        <v>143</v>
      </c>
      <c r="C42" s="180"/>
    </row>
    <row r="43" spans="1:3" ht="27">
      <c r="A43" s="180"/>
      <c r="B43" s="16" t="s">
        <v>144</v>
      </c>
      <c r="C43" s="180"/>
    </row>
    <row r="44" spans="1:3" ht="15.75">
      <c r="A44" s="12"/>
      <c r="B44" s="13" t="s">
        <v>145</v>
      </c>
      <c r="C44" s="12"/>
    </row>
    <row r="45" spans="1:3" ht="27">
      <c r="A45" s="12"/>
      <c r="B45" s="16" t="s">
        <v>146</v>
      </c>
      <c r="C45" s="12"/>
    </row>
    <row r="46" spans="1:3">
      <c r="A46" s="180"/>
      <c r="B46" s="180"/>
      <c r="C46" s="12"/>
    </row>
    <row r="47" spans="1:3">
      <c r="A47" s="180"/>
      <c r="B47" s="180"/>
      <c r="C47" s="12"/>
    </row>
    <row r="48" spans="1:3">
      <c r="A48" s="180"/>
      <c r="B48" s="180"/>
      <c r="C48" s="12"/>
    </row>
    <row r="49" spans="1:3">
      <c r="A49" s="180"/>
      <c r="B49" s="180"/>
      <c r="C49" s="12"/>
    </row>
    <row r="50" spans="1:3">
      <c r="A50" s="180"/>
      <c r="B50" s="180"/>
      <c r="C50" s="12"/>
    </row>
    <row r="51" spans="1:3">
      <c r="A51" s="180"/>
      <c r="B51" s="180"/>
      <c r="C51" s="12"/>
    </row>
    <row r="52" spans="1:3">
      <c r="A52" s="180"/>
      <c r="B52" s="180"/>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5"/>
  <sheetViews>
    <sheetView topLeftCell="B1" zoomScale="80" zoomScaleNormal="80" workbookViewId="0">
      <pane ySplit="6" topLeftCell="L237" activePane="bottomLeft" state="frozen"/>
      <selection pane="bottomLeft" activeCell="V51" sqref="V51"/>
    </sheetView>
  </sheetViews>
  <sheetFormatPr defaultColWidth="11.5703125" defaultRowHeight="16.5"/>
  <cols>
    <col min="1" max="1" width="17.42578125" style="37" customWidth="1"/>
    <col min="2" max="2" width="51" style="77" customWidth="1"/>
    <col min="3" max="3" width="20.140625" style="37" customWidth="1"/>
    <col min="4" max="4" width="51.42578125" style="77" customWidth="1"/>
    <col min="5" max="5" width="45.85546875" style="77" customWidth="1"/>
    <col min="6" max="7" width="11.5703125" style="38" customWidth="1"/>
    <col min="8" max="8" width="14.140625" style="38" customWidth="1"/>
    <col min="9" max="9" width="16" style="38" customWidth="1"/>
    <col min="10" max="10" width="25.5703125" style="37" customWidth="1"/>
    <col min="11" max="11" width="14.85546875" style="38" customWidth="1"/>
    <col min="12" max="12" width="17" style="37" customWidth="1"/>
    <col min="13" max="13" width="19.42578125" style="37" customWidth="1"/>
    <col min="14" max="14" width="14" style="37" customWidth="1"/>
    <col min="15" max="15" width="11.5703125" style="37"/>
    <col min="16" max="16" width="12.7109375" style="37" customWidth="1"/>
    <col min="17" max="17" width="14.5703125" style="37" customWidth="1"/>
    <col min="18" max="18" width="11.5703125" style="37"/>
    <col min="19" max="19" width="13.5703125" style="37" customWidth="1"/>
    <col min="20" max="20" width="15.28515625" style="37" customWidth="1"/>
    <col min="21" max="21" width="12.7109375" style="37" customWidth="1"/>
    <col min="22" max="22" width="46.28515625" style="38" customWidth="1"/>
    <col min="23" max="24" width="11.5703125" style="38"/>
    <col min="25" max="25" width="12.7109375" style="38" customWidth="1"/>
    <col min="26" max="26" width="11.5703125" style="38"/>
    <col min="27" max="27" width="13.5703125" style="38" customWidth="1"/>
    <col min="28" max="28" width="12.85546875" style="38" customWidth="1"/>
    <col min="29" max="16384" width="11.5703125" style="38"/>
  </cols>
  <sheetData>
    <row r="1" spans="1:28" s="21" customFormat="1" ht="18.600000000000001" customHeight="1" thickBot="1">
      <c r="A1" s="75"/>
      <c r="B1" s="144" t="s">
        <v>147</v>
      </c>
      <c r="C1" s="145"/>
      <c r="D1" s="145"/>
      <c r="E1" s="145"/>
      <c r="F1" s="145"/>
      <c r="G1" s="145"/>
      <c r="H1" s="145"/>
      <c r="I1" s="145"/>
      <c r="J1" s="145"/>
      <c r="K1" s="145"/>
      <c r="L1" s="145"/>
      <c r="M1" s="145"/>
      <c r="N1" s="145"/>
      <c r="O1" s="145"/>
      <c r="P1" s="145"/>
      <c r="Q1" s="145"/>
      <c r="R1" s="145"/>
      <c r="S1" s="145"/>
      <c r="T1" s="145"/>
      <c r="U1" s="145"/>
      <c r="V1" s="145"/>
      <c r="W1" s="145"/>
      <c r="X1" s="145"/>
      <c r="Y1" s="146"/>
      <c r="Z1" s="150" t="s">
        <v>148</v>
      </c>
      <c r="AA1" s="151"/>
      <c r="AB1" s="152"/>
    </row>
    <row r="2" spans="1:28" s="21" customFormat="1" ht="15" customHeight="1" thickBot="1">
      <c r="A2" s="76"/>
      <c r="B2" s="147" t="s">
        <v>149</v>
      </c>
      <c r="C2" s="148"/>
      <c r="D2" s="148"/>
      <c r="E2" s="148"/>
      <c r="F2" s="148"/>
      <c r="G2" s="148"/>
      <c r="H2" s="148"/>
      <c r="I2" s="148"/>
      <c r="J2" s="148"/>
      <c r="K2" s="148"/>
      <c r="L2" s="148"/>
      <c r="M2" s="148"/>
      <c r="N2" s="148"/>
      <c r="O2" s="148"/>
      <c r="P2" s="148"/>
      <c r="Q2" s="148"/>
      <c r="R2" s="148"/>
      <c r="S2" s="148"/>
      <c r="T2" s="148"/>
      <c r="U2" s="148"/>
      <c r="V2" s="148"/>
      <c r="W2" s="148"/>
      <c r="X2" s="148"/>
      <c r="Y2" s="149"/>
      <c r="Z2" s="153" t="s">
        <v>150</v>
      </c>
      <c r="AA2" s="154"/>
      <c r="AB2" s="155"/>
    </row>
    <row r="3" spans="1:28" s="21" customFormat="1" ht="15" customHeight="1" thickBot="1">
      <c r="A3" s="76"/>
      <c r="B3" s="147" t="s">
        <v>84</v>
      </c>
      <c r="C3" s="148"/>
      <c r="D3" s="148"/>
      <c r="E3" s="148"/>
      <c r="F3" s="148"/>
      <c r="G3" s="148"/>
      <c r="H3" s="148"/>
      <c r="I3" s="148"/>
      <c r="J3" s="148"/>
      <c r="K3" s="148"/>
      <c r="L3" s="148"/>
      <c r="M3" s="148"/>
      <c r="N3" s="148"/>
      <c r="O3" s="148"/>
      <c r="P3" s="148"/>
      <c r="Q3" s="148"/>
      <c r="R3" s="148"/>
      <c r="S3" s="148"/>
      <c r="T3" s="148"/>
      <c r="U3" s="148"/>
      <c r="V3" s="148"/>
      <c r="W3" s="148"/>
      <c r="X3" s="148"/>
      <c r="Y3" s="149"/>
      <c r="Z3" s="150" t="s">
        <v>151</v>
      </c>
      <c r="AA3" s="151"/>
      <c r="AB3" s="152"/>
    </row>
    <row r="4" spans="1:28" s="74" customFormat="1" ht="15" customHeight="1" thickTop="1" thickBot="1">
      <c r="A4" s="22" t="s">
        <v>152</v>
      </c>
      <c r="B4" s="142" t="s">
        <v>153</v>
      </c>
      <c r="C4" s="134"/>
      <c r="D4" s="134"/>
      <c r="E4" s="134"/>
      <c r="F4" s="134"/>
      <c r="G4" s="134"/>
      <c r="H4" s="134"/>
      <c r="I4" s="135"/>
      <c r="J4" s="133" t="s">
        <v>154</v>
      </c>
      <c r="K4" s="134"/>
      <c r="L4" s="134"/>
      <c r="M4" s="135"/>
      <c r="N4" s="139" t="s">
        <v>155</v>
      </c>
      <c r="O4" s="140"/>
      <c r="P4" s="140"/>
      <c r="Q4" s="140"/>
      <c r="R4" s="140"/>
      <c r="S4" s="140"/>
      <c r="T4" s="140"/>
      <c r="U4" s="140"/>
      <c r="V4" s="141"/>
      <c r="W4" s="133" t="s">
        <v>156</v>
      </c>
      <c r="X4" s="134"/>
      <c r="Y4" s="134"/>
      <c r="Z4" s="134"/>
      <c r="AA4" s="134"/>
      <c r="AB4" s="135"/>
    </row>
    <row r="5" spans="1:28" s="74" customFormat="1" ht="18.600000000000001" customHeight="1" thickTop="1" thickBot="1">
      <c r="A5" s="23">
        <v>45231</v>
      </c>
      <c r="B5" s="143"/>
      <c r="C5" s="137"/>
      <c r="D5" s="137"/>
      <c r="E5" s="137"/>
      <c r="F5" s="137"/>
      <c r="G5" s="137"/>
      <c r="H5" s="137"/>
      <c r="I5" s="138"/>
      <c r="J5" s="136"/>
      <c r="K5" s="137"/>
      <c r="L5" s="137"/>
      <c r="M5" s="138"/>
      <c r="N5" s="139" t="s">
        <v>157</v>
      </c>
      <c r="O5" s="140"/>
      <c r="P5" s="140"/>
      <c r="Q5" s="140"/>
      <c r="R5" s="140"/>
      <c r="S5" s="140"/>
      <c r="T5" s="140"/>
      <c r="U5" s="140"/>
      <c r="V5" s="141"/>
      <c r="W5" s="136"/>
      <c r="X5" s="137"/>
      <c r="Y5" s="137"/>
      <c r="Z5" s="137"/>
      <c r="AA5" s="137"/>
      <c r="AB5" s="138"/>
    </row>
    <row r="6" spans="1:28" s="73" customFormat="1" ht="37.9" customHeight="1" thickBot="1">
      <c r="A6" s="24" t="s">
        <v>158</v>
      </c>
      <c r="B6" s="24" t="s">
        <v>159</v>
      </c>
      <c r="C6" s="24" t="s">
        <v>160</v>
      </c>
      <c r="D6" s="25" t="s">
        <v>161</v>
      </c>
      <c r="E6" s="26" t="s">
        <v>162</v>
      </c>
      <c r="F6" s="24" t="s">
        <v>163</v>
      </c>
      <c r="G6" s="24" t="s">
        <v>164</v>
      </c>
      <c r="H6" s="24" t="s">
        <v>3</v>
      </c>
      <c r="I6" s="27" t="s">
        <v>165</v>
      </c>
      <c r="J6" s="26" t="s">
        <v>166</v>
      </c>
      <c r="K6" s="24" t="s">
        <v>167</v>
      </c>
      <c r="L6" s="24" t="s">
        <v>14</v>
      </c>
      <c r="M6" s="27" t="s">
        <v>168</v>
      </c>
      <c r="N6" s="26" t="s">
        <v>16</v>
      </c>
      <c r="O6" s="24" t="s">
        <v>18</v>
      </c>
      <c r="P6" s="24" t="s">
        <v>169</v>
      </c>
      <c r="Q6" s="24" t="s">
        <v>17</v>
      </c>
      <c r="R6" s="24" t="s">
        <v>19</v>
      </c>
      <c r="S6" s="24" t="s">
        <v>170</v>
      </c>
      <c r="T6" s="24" t="s">
        <v>171</v>
      </c>
      <c r="U6" s="24" t="s">
        <v>172</v>
      </c>
      <c r="V6" s="27" t="s">
        <v>173</v>
      </c>
      <c r="W6" s="26" t="s">
        <v>174</v>
      </c>
      <c r="X6" s="24" t="s">
        <v>175</v>
      </c>
      <c r="Y6" s="24" t="s">
        <v>176</v>
      </c>
      <c r="Z6" s="24" t="s">
        <v>177</v>
      </c>
      <c r="AA6" s="24" t="s">
        <v>178</v>
      </c>
      <c r="AB6" s="27" t="s">
        <v>179</v>
      </c>
    </row>
    <row r="7" spans="1:28" s="32" customFormat="1" ht="283.5">
      <c r="A7" s="169" t="s">
        <v>180</v>
      </c>
      <c r="B7" s="166" t="s">
        <v>181</v>
      </c>
      <c r="C7" s="43" t="s">
        <v>182</v>
      </c>
      <c r="D7" s="168" t="s">
        <v>183</v>
      </c>
      <c r="E7" s="162" t="s">
        <v>184</v>
      </c>
      <c r="F7" s="158" t="s">
        <v>2</v>
      </c>
      <c r="G7" s="158" t="s">
        <v>83</v>
      </c>
      <c r="H7" s="158" t="s">
        <v>24</v>
      </c>
      <c r="I7" s="159" t="s">
        <v>185</v>
      </c>
      <c r="J7" s="28" t="s">
        <v>9</v>
      </c>
      <c r="K7" s="29" t="s">
        <v>67</v>
      </c>
      <c r="L7" s="65" t="s">
        <v>35</v>
      </c>
      <c r="M7" s="66" t="s">
        <v>59</v>
      </c>
      <c r="N7" s="28" t="s">
        <v>60</v>
      </c>
      <c r="O7" s="41"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81" t="s">
        <v>186</v>
      </c>
      <c r="W7" s="31"/>
      <c r="X7" s="29"/>
      <c r="Y7" s="29"/>
      <c r="Z7" s="29"/>
      <c r="AA7" s="29"/>
      <c r="AB7" s="30"/>
    </row>
    <row r="8" spans="1:28" s="32" customFormat="1" ht="108">
      <c r="A8" s="170"/>
      <c r="B8" s="167"/>
      <c r="C8" s="43" t="s">
        <v>182</v>
      </c>
      <c r="D8" s="156"/>
      <c r="E8" s="156"/>
      <c r="F8" s="157"/>
      <c r="G8" s="157"/>
      <c r="H8" s="157"/>
      <c r="I8" s="160"/>
      <c r="J8" s="33" t="s">
        <v>10</v>
      </c>
      <c r="K8" s="34" t="s">
        <v>31</v>
      </c>
      <c r="L8" s="67" t="s">
        <v>35</v>
      </c>
      <c r="M8" s="68" t="s">
        <v>68</v>
      </c>
      <c r="N8" s="33" t="s">
        <v>60</v>
      </c>
      <c r="O8" s="40" t="s">
        <v>38</v>
      </c>
      <c r="P8" s="20" t="str">
        <f t="shared" ref="P8:P49" si="0">IFERROR(IF(S8="","",IF(S8&lt;=10,"Bajo",IF(S8&lt;=15,"Moderado",IF(S8&gt;15,"Alto","")))),"")</f>
        <v>Bajo</v>
      </c>
      <c r="Q8" s="20">
        <f>IFERROR(VLOOKUP(N8,LISTAS!$Q$2:$R$4,2,0),"")</f>
        <v>5</v>
      </c>
      <c r="R8" s="20">
        <f>IFERROR(VLOOKUP(O8,LISTAS!$S$2:$T$4,2,0),"")</f>
        <v>1</v>
      </c>
      <c r="S8" s="20">
        <f t="shared" ref="S8:S49" si="1">IFERROR(Q8*R8,"")</f>
        <v>5</v>
      </c>
      <c r="T8" s="20" t="str">
        <f t="shared" ref="T8:T49" si="2">IFERROR(IF(S8="","",IF(S8&lt;=10,"Tolerable",IF(S8&lt;=15,"Potencialmente no tolerable",IF(S8&gt;15,"No tolerable","")))),"")</f>
        <v>Tolerable</v>
      </c>
      <c r="U8" s="20" t="str">
        <f t="shared" ref="U8:U49" si="3">IFERROR(IF(T8="","",IF(T8="Tolerable","No",IF(T8="Potencialmente no tolerable","No",IF(T8="No tolerable","Si","")))),"")</f>
        <v>No</v>
      </c>
      <c r="V8" s="79" t="s">
        <v>187</v>
      </c>
      <c r="W8" s="36"/>
      <c r="X8" s="34"/>
      <c r="Y8" s="34"/>
      <c r="Z8" s="34"/>
      <c r="AA8" s="34"/>
      <c r="AB8" s="35"/>
    </row>
    <row r="9" spans="1:28" s="32" customFormat="1" ht="81">
      <c r="A9" s="170"/>
      <c r="B9" s="167"/>
      <c r="C9" s="43" t="s">
        <v>182</v>
      </c>
      <c r="D9" s="156"/>
      <c r="E9" s="156"/>
      <c r="F9" s="157"/>
      <c r="G9" s="157"/>
      <c r="H9" s="157"/>
      <c r="I9" s="160"/>
      <c r="J9" s="33" t="s">
        <v>11</v>
      </c>
      <c r="K9" s="34" t="s">
        <v>32</v>
      </c>
      <c r="L9" s="69" t="s">
        <v>48</v>
      </c>
      <c r="M9" s="68" t="s">
        <v>73</v>
      </c>
      <c r="N9" s="33" t="s">
        <v>60</v>
      </c>
      <c r="O9" s="40" t="s">
        <v>38</v>
      </c>
      <c r="P9" s="20" t="str">
        <f t="shared" si="0"/>
        <v>Bajo</v>
      </c>
      <c r="Q9" s="20">
        <f>IFERROR(VLOOKUP(N9,LISTAS!$Q$2:$R$4,2,0),"")</f>
        <v>5</v>
      </c>
      <c r="R9" s="20">
        <f>IFERROR(VLOOKUP(O9,LISTAS!$S$2:$T$4,2,0),"")</f>
        <v>1</v>
      </c>
      <c r="S9" s="20">
        <f t="shared" si="1"/>
        <v>5</v>
      </c>
      <c r="T9" s="20" t="str">
        <f t="shared" si="2"/>
        <v>Tolerable</v>
      </c>
      <c r="U9" s="20" t="str">
        <f t="shared" si="3"/>
        <v>No</v>
      </c>
      <c r="V9" s="35" t="s">
        <v>188</v>
      </c>
      <c r="W9" s="36"/>
      <c r="X9" s="34"/>
      <c r="Y9" s="34"/>
      <c r="Z9" s="34"/>
      <c r="AA9" s="34"/>
      <c r="AB9" s="35"/>
    </row>
    <row r="10" spans="1:28" s="32" customFormat="1" ht="108">
      <c r="A10" s="170"/>
      <c r="B10" s="167"/>
      <c r="C10" s="43" t="s">
        <v>182</v>
      </c>
      <c r="D10" s="156"/>
      <c r="E10" s="156"/>
      <c r="F10" s="157"/>
      <c r="G10" s="157"/>
      <c r="H10" s="157"/>
      <c r="I10" s="160"/>
      <c r="J10" s="33" t="s">
        <v>9</v>
      </c>
      <c r="K10" s="34" t="s">
        <v>75</v>
      </c>
      <c r="L10" s="69" t="s">
        <v>48</v>
      </c>
      <c r="M10" s="68" t="s">
        <v>59</v>
      </c>
      <c r="N10" s="33" t="s">
        <v>60</v>
      </c>
      <c r="O10" s="40" t="s">
        <v>51</v>
      </c>
      <c r="P10" s="20" t="str">
        <f t="shared" si="0"/>
        <v>Moderado</v>
      </c>
      <c r="Q10" s="20">
        <f>IFERROR(VLOOKUP(N10,LISTAS!$Q$2:$R$4,2,0),"")</f>
        <v>5</v>
      </c>
      <c r="R10" s="20">
        <f>IFERROR(VLOOKUP(O10,LISTAS!$S$2:$T$4,2,0),"")</f>
        <v>3</v>
      </c>
      <c r="S10" s="20">
        <f t="shared" si="1"/>
        <v>15</v>
      </c>
      <c r="T10" s="20" t="str">
        <f t="shared" si="2"/>
        <v>Potencialmente no tolerable</v>
      </c>
      <c r="U10" s="20" t="str">
        <f t="shared" si="3"/>
        <v>No</v>
      </c>
      <c r="V10" s="82" t="s">
        <v>189</v>
      </c>
      <c r="W10" s="36"/>
      <c r="X10" s="34"/>
      <c r="Y10" s="34"/>
      <c r="Z10" s="34"/>
      <c r="AA10" s="34"/>
      <c r="AB10" s="35"/>
    </row>
    <row r="11" spans="1:28" s="32" customFormat="1" ht="323.25">
      <c r="A11" s="171"/>
      <c r="B11" s="168"/>
      <c r="C11" s="43" t="s">
        <v>182</v>
      </c>
      <c r="D11" s="156"/>
      <c r="E11" s="156"/>
      <c r="F11" s="157"/>
      <c r="G11" s="157"/>
      <c r="H11" s="157"/>
      <c r="I11" s="161"/>
      <c r="J11" s="33" t="s">
        <v>13</v>
      </c>
      <c r="K11" s="34" t="s">
        <v>34</v>
      </c>
      <c r="L11" s="67" t="s">
        <v>35</v>
      </c>
      <c r="M11" s="68" t="s">
        <v>79</v>
      </c>
      <c r="N11" s="33" t="s">
        <v>60</v>
      </c>
      <c r="O11" s="40" t="s">
        <v>61</v>
      </c>
      <c r="P11" s="20" t="str">
        <f t="shared" si="0"/>
        <v>Alto</v>
      </c>
      <c r="Q11" s="20">
        <f>IFERROR(VLOOKUP(N11,LISTAS!$Q$2:$R$4,2,0),"")</f>
        <v>5</v>
      </c>
      <c r="R11" s="20">
        <f>IFERROR(VLOOKUP(O11,LISTAS!$S$2:$T$4,2,0),"")</f>
        <v>5</v>
      </c>
      <c r="S11" s="20">
        <f t="shared" si="1"/>
        <v>25</v>
      </c>
      <c r="T11" s="20" t="str">
        <f t="shared" si="2"/>
        <v>No tolerable</v>
      </c>
      <c r="U11" s="20" t="str">
        <f t="shared" si="3"/>
        <v>Si</v>
      </c>
      <c r="V11" s="35" t="s">
        <v>190</v>
      </c>
      <c r="W11" s="36"/>
      <c r="X11" s="34"/>
      <c r="Y11" s="34"/>
      <c r="Z11" s="34"/>
      <c r="AA11" s="34"/>
      <c r="AB11" s="35"/>
    </row>
    <row r="12" spans="1:28" s="32" customFormat="1" ht="94.5">
      <c r="A12" s="164" t="s">
        <v>191</v>
      </c>
      <c r="B12" s="172" t="s">
        <v>192</v>
      </c>
      <c r="C12" s="42" t="s">
        <v>193</v>
      </c>
      <c r="D12" s="156" t="s">
        <v>194</v>
      </c>
      <c r="E12" s="156" t="s">
        <v>195</v>
      </c>
      <c r="F12" s="157" t="s">
        <v>2</v>
      </c>
      <c r="G12" s="157" t="s">
        <v>83</v>
      </c>
      <c r="H12" s="157" t="s">
        <v>24</v>
      </c>
      <c r="I12" s="163" t="s">
        <v>185</v>
      </c>
      <c r="J12" s="33" t="s">
        <v>5</v>
      </c>
      <c r="K12" s="34" t="s">
        <v>26</v>
      </c>
      <c r="L12" s="67" t="s">
        <v>35</v>
      </c>
      <c r="M12" s="68" t="s">
        <v>49</v>
      </c>
      <c r="N12" s="33" t="s">
        <v>60</v>
      </c>
      <c r="O12" s="40"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80" t="s">
        <v>196</v>
      </c>
      <c r="W12" s="36"/>
      <c r="X12" s="34"/>
      <c r="Y12" s="34"/>
      <c r="Z12" s="34"/>
      <c r="AA12" s="34"/>
      <c r="AB12" s="35"/>
    </row>
    <row r="13" spans="1:28" s="32" customFormat="1" ht="216">
      <c r="A13" s="164"/>
      <c r="B13" s="167"/>
      <c r="C13" s="42" t="s">
        <v>193</v>
      </c>
      <c r="D13" s="156"/>
      <c r="E13" s="156"/>
      <c r="F13" s="157"/>
      <c r="G13" s="157"/>
      <c r="H13" s="157"/>
      <c r="I13" s="163"/>
      <c r="J13" s="70" t="s">
        <v>6</v>
      </c>
      <c r="K13" s="34" t="s">
        <v>27</v>
      </c>
      <c r="L13" s="67" t="s">
        <v>35</v>
      </c>
      <c r="M13" s="68" t="s">
        <v>49</v>
      </c>
      <c r="N13" s="33" t="s">
        <v>60</v>
      </c>
      <c r="O13" s="40" t="s">
        <v>61</v>
      </c>
      <c r="P13" s="20" t="str">
        <f t="shared" si="0"/>
        <v>Alto</v>
      </c>
      <c r="Q13" s="20">
        <f>IFERROR(VLOOKUP(N13,LISTAS!$Q$2:$R$4,2,0),"")</f>
        <v>5</v>
      </c>
      <c r="R13" s="20">
        <f>IFERROR(VLOOKUP(O13,LISTAS!$S$2:$T$4,2,0),"")</f>
        <v>5</v>
      </c>
      <c r="S13" s="20">
        <f t="shared" si="1"/>
        <v>25</v>
      </c>
      <c r="T13" s="20" t="str">
        <f t="shared" si="2"/>
        <v>No tolerable</v>
      </c>
      <c r="U13" s="20" t="str">
        <f t="shared" si="3"/>
        <v>Si</v>
      </c>
      <c r="V13" s="35" t="s">
        <v>197</v>
      </c>
      <c r="W13" s="36"/>
      <c r="X13" s="34"/>
      <c r="Y13" s="34"/>
      <c r="Z13" s="34"/>
      <c r="AA13" s="34"/>
      <c r="AB13" s="35"/>
    </row>
    <row r="14" spans="1:28" s="32" customFormat="1" ht="148.5">
      <c r="A14" s="164"/>
      <c r="B14" s="167"/>
      <c r="C14" s="42" t="s">
        <v>193</v>
      </c>
      <c r="D14" s="156"/>
      <c r="E14" s="156"/>
      <c r="F14" s="157"/>
      <c r="G14" s="157"/>
      <c r="H14" s="157"/>
      <c r="I14" s="163"/>
      <c r="J14" s="33" t="s">
        <v>8</v>
      </c>
      <c r="K14" s="34" t="s">
        <v>29</v>
      </c>
      <c r="L14" s="67" t="s">
        <v>35</v>
      </c>
      <c r="M14" s="68" t="s">
        <v>59</v>
      </c>
      <c r="N14" s="33" t="s">
        <v>50</v>
      </c>
      <c r="O14" s="40" t="s">
        <v>38</v>
      </c>
      <c r="P14" s="20" t="str">
        <f t="shared" si="0"/>
        <v>Bajo</v>
      </c>
      <c r="Q14" s="20">
        <f>IFERROR(VLOOKUP(N14,LISTAS!$Q$2:$R$4,2,0),"")</f>
        <v>3</v>
      </c>
      <c r="R14" s="20">
        <f>IFERROR(VLOOKUP(O14,LISTAS!$S$2:$T$4,2,0),"")</f>
        <v>1</v>
      </c>
      <c r="S14" s="20">
        <f t="shared" si="1"/>
        <v>3</v>
      </c>
      <c r="T14" s="20" t="str">
        <f t="shared" si="2"/>
        <v>Tolerable</v>
      </c>
      <c r="U14" s="20" t="str">
        <f t="shared" si="3"/>
        <v>No</v>
      </c>
      <c r="V14" s="35" t="s">
        <v>198</v>
      </c>
      <c r="W14" s="36"/>
      <c r="X14" s="34"/>
      <c r="Y14" s="34"/>
      <c r="Z14" s="34"/>
      <c r="AA14" s="34"/>
      <c r="AB14" s="35"/>
    </row>
    <row r="15" spans="1:28" s="32" customFormat="1" ht="55.9" customHeight="1">
      <c r="A15" s="164"/>
      <c r="B15" s="167"/>
      <c r="C15" s="42" t="s">
        <v>193</v>
      </c>
      <c r="D15" s="156"/>
      <c r="E15" s="156"/>
      <c r="F15" s="157"/>
      <c r="G15" s="157"/>
      <c r="H15" s="157"/>
      <c r="I15" s="163"/>
      <c r="J15" s="33" t="s">
        <v>9</v>
      </c>
      <c r="K15" s="34" t="s">
        <v>30</v>
      </c>
      <c r="L15" s="67" t="s">
        <v>35</v>
      </c>
      <c r="M15" s="68" t="s">
        <v>59</v>
      </c>
      <c r="N15" s="33" t="s">
        <v>60</v>
      </c>
      <c r="O15" s="40" t="s">
        <v>38</v>
      </c>
      <c r="P15" s="20" t="str">
        <f t="shared" si="0"/>
        <v>Bajo</v>
      </c>
      <c r="Q15" s="20">
        <f>IFERROR(VLOOKUP(N15,LISTAS!$Q$2:$R$4,2,0),"")</f>
        <v>5</v>
      </c>
      <c r="R15" s="20">
        <f>IFERROR(VLOOKUP(O15,LISTAS!$S$2:$T$4,2,0),"")</f>
        <v>1</v>
      </c>
      <c r="S15" s="20">
        <f t="shared" si="1"/>
        <v>5</v>
      </c>
      <c r="T15" s="20" t="str">
        <f t="shared" si="2"/>
        <v>Tolerable</v>
      </c>
      <c r="U15" s="20" t="str">
        <f t="shared" si="3"/>
        <v>No</v>
      </c>
      <c r="V15" s="84" t="s">
        <v>199</v>
      </c>
      <c r="W15" s="36"/>
      <c r="X15" s="34"/>
      <c r="Y15" s="34"/>
      <c r="Z15" s="34"/>
      <c r="AA15" s="34"/>
      <c r="AB15" s="35"/>
    </row>
    <row r="16" spans="1:28" s="32" customFormat="1" ht="94.5">
      <c r="A16" s="164"/>
      <c r="B16" s="167"/>
      <c r="C16" s="42" t="s">
        <v>193</v>
      </c>
      <c r="D16" s="156"/>
      <c r="E16" s="156"/>
      <c r="F16" s="157"/>
      <c r="G16" s="157"/>
      <c r="H16" s="157"/>
      <c r="I16" s="163"/>
      <c r="J16" s="33" t="s">
        <v>9</v>
      </c>
      <c r="K16" s="34" t="s">
        <v>47</v>
      </c>
      <c r="L16" s="67" t="s">
        <v>35</v>
      </c>
      <c r="M16" s="68" t="s">
        <v>59</v>
      </c>
      <c r="N16" s="33" t="s">
        <v>60</v>
      </c>
      <c r="O16" s="40" t="s">
        <v>51</v>
      </c>
      <c r="P16" s="20" t="str">
        <f t="shared" si="0"/>
        <v>Moderado</v>
      </c>
      <c r="Q16" s="20">
        <f>IFERROR(VLOOKUP(N16,LISTAS!$Q$2:$R$4,2,0),"")</f>
        <v>5</v>
      </c>
      <c r="R16" s="20">
        <f>IFERROR(VLOOKUP(O16,LISTAS!$S$2:$T$4,2,0),"")</f>
        <v>3</v>
      </c>
      <c r="S16" s="20">
        <f t="shared" si="1"/>
        <v>15</v>
      </c>
      <c r="T16" s="20" t="str">
        <f t="shared" si="2"/>
        <v>Potencialmente no tolerable</v>
      </c>
      <c r="U16" s="20" t="str">
        <f t="shared" si="3"/>
        <v>No</v>
      </c>
      <c r="V16" s="35" t="s">
        <v>200</v>
      </c>
      <c r="W16" s="36"/>
      <c r="X16" s="34"/>
      <c r="Y16" s="34"/>
      <c r="Z16" s="34"/>
      <c r="AA16" s="34"/>
      <c r="AB16" s="35"/>
    </row>
    <row r="17" spans="1:28" s="32" customFormat="1" ht="94.5">
      <c r="A17" s="164"/>
      <c r="B17" s="167"/>
      <c r="C17" s="42" t="s">
        <v>193</v>
      </c>
      <c r="D17" s="156"/>
      <c r="E17" s="156"/>
      <c r="F17" s="157"/>
      <c r="G17" s="157"/>
      <c r="H17" s="157"/>
      <c r="I17" s="163"/>
      <c r="J17" s="33" t="s">
        <v>9</v>
      </c>
      <c r="K17" s="34" t="s">
        <v>67</v>
      </c>
      <c r="L17" s="67" t="s">
        <v>35</v>
      </c>
      <c r="M17" s="68" t="s">
        <v>73</v>
      </c>
      <c r="N17" s="33" t="s">
        <v>60</v>
      </c>
      <c r="O17" s="40" t="s">
        <v>51</v>
      </c>
      <c r="P17" s="20" t="str">
        <f t="shared" si="0"/>
        <v>Moderado</v>
      </c>
      <c r="Q17" s="20">
        <f>IFERROR(VLOOKUP(N17,LISTAS!$Q$2:$R$4,2,0),"")</f>
        <v>5</v>
      </c>
      <c r="R17" s="20">
        <f>IFERROR(VLOOKUP(O17,LISTAS!$S$2:$T$4,2,0),"")</f>
        <v>3</v>
      </c>
      <c r="S17" s="20">
        <f t="shared" si="1"/>
        <v>15</v>
      </c>
      <c r="T17" s="20" t="str">
        <f t="shared" si="2"/>
        <v>Potencialmente no tolerable</v>
      </c>
      <c r="U17" s="20" t="str">
        <f t="shared" si="3"/>
        <v>No</v>
      </c>
      <c r="V17" s="83" t="s">
        <v>201</v>
      </c>
      <c r="W17" s="36"/>
      <c r="X17" s="34"/>
      <c r="Y17" s="34"/>
      <c r="Z17" s="34"/>
      <c r="AA17" s="34"/>
      <c r="AB17" s="35"/>
    </row>
    <row r="18" spans="1:28" s="32" customFormat="1" ht="67.5">
      <c r="A18" s="164"/>
      <c r="B18" s="167"/>
      <c r="C18" s="42" t="s">
        <v>193</v>
      </c>
      <c r="D18" s="156"/>
      <c r="E18" s="156"/>
      <c r="F18" s="157"/>
      <c r="G18" s="157"/>
      <c r="H18" s="157"/>
      <c r="I18" s="163"/>
      <c r="J18" s="33" t="s">
        <v>9</v>
      </c>
      <c r="K18" s="34" t="s">
        <v>72</v>
      </c>
      <c r="L18" s="67" t="s">
        <v>35</v>
      </c>
      <c r="M18" s="68" t="s">
        <v>73</v>
      </c>
      <c r="N18" s="33" t="s">
        <v>60</v>
      </c>
      <c r="O18" s="40" t="s">
        <v>51</v>
      </c>
      <c r="P18" s="20" t="str">
        <f t="shared" si="0"/>
        <v>Moderado</v>
      </c>
      <c r="Q18" s="20">
        <f>IFERROR(VLOOKUP(N18,LISTAS!$Q$2:$R$4,2,0),"")</f>
        <v>5</v>
      </c>
      <c r="R18" s="20">
        <f>IFERROR(VLOOKUP(O18,LISTAS!$S$2:$T$4,2,0),"")</f>
        <v>3</v>
      </c>
      <c r="S18" s="20">
        <f t="shared" si="1"/>
        <v>15</v>
      </c>
      <c r="T18" s="20" t="str">
        <f t="shared" si="2"/>
        <v>Potencialmente no tolerable</v>
      </c>
      <c r="U18" s="20" t="str">
        <f t="shared" si="3"/>
        <v>No</v>
      </c>
      <c r="V18" s="84" t="s">
        <v>202</v>
      </c>
      <c r="W18" s="36"/>
      <c r="X18" s="34"/>
      <c r="Y18" s="34"/>
      <c r="Z18" s="34"/>
      <c r="AA18" s="34"/>
      <c r="AB18" s="35"/>
    </row>
    <row r="19" spans="1:28" s="32" customFormat="1" ht="51.6" customHeight="1">
      <c r="A19" s="164"/>
      <c r="B19" s="167"/>
      <c r="C19" s="42" t="s">
        <v>193</v>
      </c>
      <c r="D19" s="156"/>
      <c r="E19" s="156"/>
      <c r="F19" s="157"/>
      <c r="G19" s="157"/>
      <c r="H19" s="157"/>
      <c r="I19" s="163"/>
      <c r="J19" s="33" t="s">
        <v>10</v>
      </c>
      <c r="K19" s="34" t="s">
        <v>31</v>
      </c>
      <c r="L19" s="67" t="s">
        <v>35</v>
      </c>
      <c r="M19" s="68" t="s">
        <v>68</v>
      </c>
      <c r="N19" s="33" t="s">
        <v>60</v>
      </c>
      <c r="O19" s="40" t="s">
        <v>51</v>
      </c>
      <c r="P19" s="20" t="str">
        <f t="shared" si="0"/>
        <v>Moderado</v>
      </c>
      <c r="Q19" s="20">
        <f>IFERROR(VLOOKUP(N19,LISTAS!$Q$2:$R$4,2,0),"")</f>
        <v>5</v>
      </c>
      <c r="R19" s="20">
        <f>IFERROR(VLOOKUP(O19,LISTAS!$S$2:$T$4,2,0),"")</f>
        <v>3</v>
      </c>
      <c r="S19" s="20">
        <f t="shared" si="1"/>
        <v>15</v>
      </c>
      <c r="T19" s="20" t="str">
        <f t="shared" si="2"/>
        <v>Potencialmente no tolerable</v>
      </c>
      <c r="U19" s="20" t="str">
        <f t="shared" si="3"/>
        <v>No</v>
      </c>
      <c r="V19" s="80" t="s">
        <v>203</v>
      </c>
      <c r="W19" s="36"/>
      <c r="X19" s="34"/>
      <c r="Y19" s="34"/>
      <c r="Z19" s="34"/>
      <c r="AA19" s="34"/>
      <c r="AB19" s="35"/>
    </row>
    <row r="20" spans="1:28" s="32" customFormat="1" ht="27">
      <c r="A20" s="164"/>
      <c r="B20" s="167"/>
      <c r="C20" s="42" t="s">
        <v>193</v>
      </c>
      <c r="D20" s="156"/>
      <c r="E20" s="156"/>
      <c r="F20" s="157"/>
      <c r="G20" s="157"/>
      <c r="H20" s="157"/>
      <c r="I20" s="163"/>
      <c r="J20" s="33" t="s">
        <v>11</v>
      </c>
      <c r="K20" s="34" t="s">
        <v>32</v>
      </c>
      <c r="L20" s="69" t="s">
        <v>48</v>
      </c>
      <c r="M20" s="68" t="s">
        <v>73</v>
      </c>
      <c r="N20" s="33" t="s">
        <v>60</v>
      </c>
      <c r="O20" s="40" t="s">
        <v>38</v>
      </c>
      <c r="P20" s="20" t="str">
        <f t="shared" si="0"/>
        <v>Bajo</v>
      </c>
      <c r="Q20" s="20">
        <f>IFERROR(VLOOKUP(N20,LISTAS!$Q$2:$R$4,2,0),"")</f>
        <v>5</v>
      </c>
      <c r="R20" s="20">
        <f>IFERROR(VLOOKUP(O20,LISTAS!$S$2:$T$4,2,0),"")</f>
        <v>1</v>
      </c>
      <c r="S20" s="20">
        <f t="shared" si="1"/>
        <v>5</v>
      </c>
      <c r="T20" s="20" t="str">
        <f t="shared" si="2"/>
        <v>Tolerable</v>
      </c>
      <c r="U20" s="20" t="str">
        <f t="shared" si="3"/>
        <v>No</v>
      </c>
      <c r="V20" s="35" t="s">
        <v>204</v>
      </c>
      <c r="W20" s="36"/>
      <c r="X20" s="34"/>
      <c r="Y20" s="34"/>
      <c r="Z20" s="34"/>
      <c r="AA20" s="34"/>
      <c r="AB20" s="35"/>
    </row>
    <row r="21" spans="1:28" s="32" customFormat="1" ht="148.5">
      <c r="A21" s="164"/>
      <c r="B21" s="167"/>
      <c r="C21" s="42" t="s">
        <v>193</v>
      </c>
      <c r="D21" s="156"/>
      <c r="E21" s="156"/>
      <c r="F21" s="157"/>
      <c r="G21" s="157"/>
      <c r="H21" s="157"/>
      <c r="I21" s="163"/>
      <c r="J21" s="33" t="s">
        <v>13</v>
      </c>
      <c r="K21" s="34" t="s">
        <v>34</v>
      </c>
      <c r="L21" s="67" t="s">
        <v>35</v>
      </c>
      <c r="M21" s="68" t="s">
        <v>79</v>
      </c>
      <c r="N21" s="33" t="s">
        <v>60</v>
      </c>
      <c r="O21" s="40" t="s">
        <v>51</v>
      </c>
      <c r="P21" s="20" t="str">
        <f t="shared" si="0"/>
        <v>Moderado</v>
      </c>
      <c r="Q21" s="20">
        <f>IFERROR(VLOOKUP(N21,LISTAS!$Q$2:$R$4,2,0),"")</f>
        <v>5</v>
      </c>
      <c r="R21" s="20">
        <f>IFERROR(VLOOKUP(O21,LISTAS!$S$2:$T$4,2,0),"")</f>
        <v>3</v>
      </c>
      <c r="S21" s="20">
        <f t="shared" si="1"/>
        <v>15</v>
      </c>
      <c r="T21" s="20" t="str">
        <f t="shared" si="2"/>
        <v>Potencialmente no tolerable</v>
      </c>
      <c r="U21" s="20" t="str">
        <f t="shared" si="3"/>
        <v>No</v>
      </c>
      <c r="V21" s="83" t="s">
        <v>205</v>
      </c>
      <c r="W21" s="36"/>
      <c r="X21" s="34"/>
      <c r="Y21" s="34"/>
      <c r="Z21" s="34"/>
      <c r="AA21" s="34"/>
      <c r="AB21" s="35"/>
    </row>
    <row r="22" spans="1:28" s="32" customFormat="1" ht="135">
      <c r="A22" s="164"/>
      <c r="B22" s="167"/>
      <c r="C22" s="42" t="s">
        <v>193</v>
      </c>
      <c r="D22" s="156"/>
      <c r="E22" s="156"/>
      <c r="F22" s="157"/>
      <c r="G22" s="157"/>
      <c r="H22" s="157"/>
      <c r="I22" s="163"/>
      <c r="J22" s="33" t="s">
        <v>4</v>
      </c>
      <c r="K22" s="34" t="s">
        <v>66</v>
      </c>
      <c r="L22" s="67" t="s">
        <v>35</v>
      </c>
      <c r="M22" s="68" t="s">
        <v>36</v>
      </c>
      <c r="N22" s="33" t="s">
        <v>60</v>
      </c>
      <c r="O22" s="40" t="s">
        <v>38</v>
      </c>
      <c r="P22" s="20" t="str">
        <f t="shared" si="0"/>
        <v>Bajo</v>
      </c>
      <c r="Q22" s="20">
        <f>IFERROR(VLOOKUP(N22,LISTAS!$Q$2:$R$4,2,0),"")</f>
        <v>5</v>
      </c>
      <c r="R22" s="20">
        <f>IFERROR(VLOOKUP(O22,LISTAS!$S$2:$T$4,2,0),"")</f>
        <v>1</v>
      </c>
      <c r="S22" s="20">
        <f t="shared" si="1"/>
        <v>5</v>
      </c>
      <c r="T22" s="20" t="str">
        <f t="shared" si="2"/>
        <v>Tolerable</v>
      </c>
      <c r="U22" s="20" t="str">
        <f t="shared" si="3"/>
        <v>No</v>
      </c>
      <c r="V22" s="35" t="s">
        <v>206</v>
      </c>
      <c r="W22" s="36"/>
      <c r="X22" s="34"/>
      <c r="Y22" s="34"/>
      <c r="Z22" s="34"/>
      <c r="AA22" s="34"/>
      <c r="AB22" s="35"/>
    </row>
    <row r="23" spans="1:28" s="32" customFormat="1" ht="38.450000000000003" customHeight="1">
      <c r="A23" s="164"/>
      <c r="B23" s="168"/>
      <c r="C23" s="42" t="s">
        <v>193</v>
      </c>
      <c r="D23" s="156"/>
      <c r="E23" s="156"/>
      <c r="F23" s="157"/>
      <c r="G23" s="157"/>
      <c r="H23" s="157"/>
      <c r="I23" s="163"/>
      <c r="J23" s="33" t="s">
        <v>4</v>
      </c>
      <c r="K23" s="34" t="s">
        <v>71</v>
      </c>
      <c r="L23" s="67" t="s">
        <v>35</v>
      </c>
      <c r="M23" s="68" t="s">
        <v>36</v>
      </c>
      <c r="N23" s="33" t="s">
        <v>50</v>
      </c>
      <c r="O23" s="40" t="s">
        <v>38</v>
      </c>
      <c r="P23" s="20" t="str">
        <f t="shared" si="0"/>
        <v>Bajo</v>
      </c>
      <c r="Q23" s="20">
        <f>IFERROR(VLOOKUP(N23,LISTAS!$Q$2:$R$4,2,0),"")</f>
        <v>3</v>
      </c>
      <c r="R23" s="20">
        <f>IFERROR(VLOOKUP(O23,LISTAS!$S$2:$T$4,2,0),"")</f>
        <v>1</v>
      </c>
      <c r="S23" s="20">
        <f t="shared" si="1"/>
        <v>3</v>
      </c>
      <c r="T23" s="20" t="str">
        <f t="shared" si="2"/>
        <v>Tolerable</v>
      </c>
      <c r="U23" s="20" t="str">
        <f t="shared" si="3"/>
        <v>No</v>
      </c>
      <c r="V23" s="35" t="s">
        <v>207</v>
      </c>
      <c r="W23" s="36"/>
      <c r="X23" s="34"/>
      <c r="Y23" s="34"/>
      <c r="Z23" s="34"/>
      <c r="AA23" s="34"/>
      <c r="AB23" s="35"/>
    </row>
    <row r="24" spans="1:28" s="32" customFormat="1" ht="67.150000000000006" customHeight="1">
      <c r="A24" s="164" t="s">
        <v>191</v>
      </c>
      <c r="B24" s="156" t="s">
        <v>208</v>
      </c>
      <c r="C24" s="42" t="s">
        <v>209</v>
      </c>
      <c r="D24" s="165" t="s">
        <v>210</v>
      </c>
      <c r="E24" s="156" t="s">
        <v>211</v>
      </c>
      <c r="F24" s="157" t="s">
        <v>2</v>
      </c>
      <c r="G24" s="157" t="s">
        <v>83</v>
      </c>
      <c r="H24" s="157" t="s">
        <v>24</v>
      </c>
      <c r="I24" s="163" t="s">
        <v>185</v>
      </c>
      <c r="J24" s="33" t="s">
        <v>4</v>
      </c>
      <c r="K24" s="34" t="s">
        <v>44</v>
      </c>
      <c r="L24" s="67" t="s">
        <v>35</v>
      </c>
      <c r="M24" s="68" t="s">
        <v>36</v>
      </c>
      <c r="N24" s="33" t="s">
        <v>50</v>
      </c>
      <c r="O24" s="40" t="s">
        <v>61</v>
      </c>
      <c r="P24" s="20" t="str">
        <f t="shared" si="0"/>
        <v>Moderado</v>
      </c>
      <c r="Q24" s="20">
        <f>IFERROR(VLOOKUP(N24,LISTAS!$Q$2:$R$4,2,0),"")</f>
        <v>3</v>
      </c>
      <c r="R24" s="20">
        <f>IFERROR(VLOOKUP(O24,LISTAS!$S$2:$T$4,2,0),"")</f>
        <v>5</v>
      </c>
      <c r="S24" s="20">
        <f t="shared" si="1"/>
        <v>15</v>
      </c>
      <c r="T24" s="20" t="str">
        <f t="shared" si="2"/>
        <v>Potencialmente no tolerable</v>
      </c>
      <c r="U24" s="20" t="str">
        <f t="shared" si="3"/>
        <v>No</v>
      </c>
      <c r="V24" s="35" t="s">
        <v>212</v>
      </c>
      <c r="W24" s="36"/>
      <c r="X24" s="34"/>
      <c r="Y24" s="34"/>
      <c r="Z24" s="34"/>
      <c r="AA24" s="34"/>
      <c r="AB24" s="35"/>
    </row>
    <row r="25" spans="1:28" s="32" customFormat="1" ht="59.25" customHeight="1">
      <c r="A25" s="164"/>
      <c r="B25" s="156"/>
      <c r="C25" s="42" t="s">
        <v>209</v>
      </c>
      <c r="D25" s="156"/>
      <c r="E25" s="156"/>
      <c r="F25" s="157"/>
      <c r="G25" s="157"/>
      <c r="H25" s="157"/>
      <c r="I25" s="163"/>
      <c r="J25" s="33" t="s">
        <v>4</v>
      </c>
      <c r="K25" s="34" t="s">
        <v>57</v>
      </c>
      <c r="L25" s="67" t="s">
        <v>35</v>
      </c>
      <c r="M25" s="68" t="s">
        <v>36</v>
      </c>
      <c r="N25" s="33" t="s">
        <v>50</v>
      </c>
      <c r="O25" s="40" t="s">
        <v>38</v>
      </c>
      <c r="P25" s="20" t="str">
        <f t="shared" si="0"/>
        <v>Bajo</v>
      </c>
      <c r="Q25" s="20">
        <f>IFERROR(VLOOKUP(N25,LISTAS!$Q$2:$R$4,2,0),"")</f>
        <v>3</v>
      </c>
      <c r="R25" s="20">
        <f>IFERROR(VLOOKUP(O25,LISTAS!$S$2:$T$4,2,0),"")</f>
        <v>1</v>
      </c>
      <c r="S25" s="20">
        <f t="shared" si="1"/>
        <v>3</v>
      </c>
      <c r="T25" s="20" t="str">
        <f t="shared" si="2"/>
        <v>Tolerable</v>
      </c>
      <c r="U25" s="20" t="str">
        <f t="shared" si="3"/>
        <v>No</v>
      </c>
      <c r="V25" s="35" t="s">
        <v>213</v>
      </c>
      <c r="W25" s="36"/>
      <c r="X25" s="34"/>
      <c r="Y25" s="34"/>
      <c r="Z25" s="34"/>
      <c r="AA25" s="34"/>
      <c r="AB25" s="35"/>
    </row>
    <row r="26" spans="1:28" s="32" customFormat="1" ht="53.45" customHeight="1">
      <c r="A26" s="164"/>
      <c r="B26" s="156"/>
      <c r="C26" s="42" t="s">
        <v>209</v>
      </c>
      <c r="D26" s="156"/>
      <c r="E26" s="156"/>
      <c r="F26" s="157"/>
      <c r="G26" s="157"/>
      <c r="H26" s="157"/>
      <c r="I26" s="163"/>
      <c r="J26" s="33" t="s">
        <v>4</v>
      </c>
      <c r="K26" s="34" t="s">
        <v>66</v>
      </c>
      <c r="L26" s="67" t="s">
        <v>35</v>
      </c>
      <c r="M26" s="68" t="s">
        <v>36</v>
      </c>
      <c r="N26" s="33" t="s">
        <v>50</v>
      </c>
      <c r="O26" s="40" t="s">
        <v>38</v>
      </c>
      <c r="P26" s="20" t="str">
        <f t="shared" si="0"/>
        <v>Bajo</v>
      </c>
      <c r="Q26" s="20">
        <f>IFERROR(VLOOKUP(N26,LISTAS!$Q$2:$R$4,2,0),"")</f>
        <v>3</v>
      </c>
      <c r="R26" s="20">
        <f>IFERROR(VLOOKUP(O26,LISTAS!$S$2:$T$4,2,0),"")</f>
        <v>1</v>
      </c>
      <c r="S26" s="20">
        <f t="shared" si="1"/>
        <v>3</v>
      </c>
      <c r="T26" s="20" t="str">
        <f t="shared" si="2"/>
        <v>Tolerable</v>
      </c>
      <c r="U26" s="20" t="str">
        <f t="shared" si="3"/>
        <v>No</v>
      </c>
      <c r="V26" s="35" t="s">
        <v>214</v>
      </c>
      <c r="W26" s="36"/>
      <c r="X26" s="34"/>
      <c r="Y26" s="34"/>
      <c r="Z26" s="34"/>
      <c r="AA26" s="34"/>
      <c r="AB26" s="35"/>
    </row>
    <row r="27" spans="1:28" s="32" customFormat="1" ht="35.450000000000003" customHeight="1">
      <c r="A27" s="164"/>
      <c r="B27" s="156"/>
      <c r="C27" s="42" t="s">
        <v>209</v>
      </c>
      <c r="D27" s="156"/>
      <c r="E27" s="156"/>
      <c r="F27" s="157"/>
      <c r="G27" s="157"/>
      <c r="H27" s="157"/>
      <c r="I27" s="163"/>
      <c r="J27" s="33" t="s">
        <v>4</v>
      </c>
      <c r="K27" s="34" t="s">
        <v>71</v>
      </c>
      <c r="L27" s="67" t="s">
        <v>35</v>
      </c>
      <c r="M27" s="68" t="s">
        <v>36</v>
      </c>
      <c r="N27" s="33" t="s">
        <v>50</v>
      </c>
      <c r="O27" s="40" t="s">
        <v>38</v>
      </c>
      <c r="P27" s="20" t="str">
        <f t="shared" si="0"/>
        <v>Bajo</v>
      </c>
      <c r="Q27" s="20">
        <f>IFERROR(VLOOKUP(N27,LISTAS!$Q$2:$R$4,2,0),"")</f>
        <v>3</v>
      </c>
      <c r="R27" s="20">
        <f>IFERROR(VLOOKUP(O27,LISTAS!$S$2:$T$4,2,0),"")</f>
        <v>1</v>
      </c>
      <c r="S27" s="20">
        <f t="shared" si="1"/>
        <v>3</v>
      </c>
      <c r="T27" s="20" t="str">
        <f t="shared" si="2"/>
        <v>Tolerable</v>
      </c>
      <c r="U27" s="20" t="str">
        <f t="shared" si="3"/>
        <v>No</v>
      </c>
      <c r="V27" s="35" t="s">
        <v>215</v>
      </c>
      <c r="W27" s="36"/>
      <c r="X27" s="34"/>
      <c r="Y27" s="34"/>
      <c r="Z27" s="34"/>
      <c r="AA27" s="34"/>
      <c r="AB27" s="35"/>
    </row>
    <row r="28" spans="1:28" s="32" customFormat="1" ht="121.5">
      <c r="A28" s="164"/>
      <c r="B28" s="156"/>
      <c r="C28" s="42" t="s">
        <v>209</v>
      </c>
      <c r="D28" s="156"/>
      <c r="E28" s="156"/>
      <c r="F28" s="157"/>
      <c r="G28" s="157"/>
      <c r="H28" s="157"/>
      <c r="I28" s="163"/>
      <c r="J28" s="33" t="s">
        <v>5</v>
      </c>
      <c r="K28" s="34" t="s">
        <v>26</v>
      </c>
      <c r="L28" s="67" t="s">
        <v>35</v>
      </c>
      <c r="M28" s="68" t="s">
        <v>49</v>
      </c>
      <c r="N28" s="33" t="s">
        <v>50</v>
      </c>
      <c r="O28" s="40" t="s">
        <v>51</v>
      </c>
      <c r="P28" s="20" t="str">
        <f t="shared" si="0"/>
        <v>Bajo</v>
      </c>
      <c r="Q28" s="20">
        <f>IFERROR(VLOOKUP(N28,LISTAS!$Q$2:$R$4,2,0),"")</f>
        <v>3</v>
      </c>
      <c r="R28" s="20">
        <f>IFERROR(VLOOKUP(O28,LISTAS!$S$2:$T$4,2,0),"")</f>
        <v>3</v>
      </c>
      <c r="S28" s="20">
        <f t="shared" si="1"/>
        <v>9</v>
      </c>
      <c r="T28" s="20" t="str">
        <f t="shared" si="2"/>
        <v>Tolerable</v>
      </c>
      <c r="U28" s="20" t="str">
        <f t="shared" si="3"/>
        <v>No</v>
      </c>
      <c r="V28" s="35" t="s">
        <v>216</v>
      </c>
      <c r="W28" s="36"/>
      <c r="X28" s="34"/>
      <c r="Y28" s="34"/>
      <c r="Z28" s="34"/>
      <c r="AA28" s="34"/>
      <c r="AB28" s="35"/>
    </row>
    <row r="29" spans="1:28" s="32" customFormat="1" ht="121.5">
      <c r="A29" s="164"/>
      <c r="B29" s="156"/>
      <c r="C29" s="42" t="s">
        <v>209</v>
      </c>
      <c r="D29" s="156"/>
      <c r="E29" s="156"/>
      <c r="F29" s="157"/>
      <c r="G29" s="157"/>
      <c r="H29" s="157"/>
      <c r="I29" s="163"/>
      <c r="J29" s="70" t="s">
        <v>6</v>
      </c>
      <c r="K29" s="71" t="s">
        <v>27</v>
      </c>
      <c r="L29" s="67" t="s">
        <v>35</v>
      </c>
      <c r="M29" s="72" t="s">
        <v>49</v>
      </c>
      <c r="N29" s="33" t="s">
        <v>50</v>
      </c>
      <c r="O29" s="40" t="s">
        <v>51</v>
      </c>
      <c r="P29" s="20" t="str">
        <f t="shared" si="0"/>
        <v>Bajo</v>
      </c>
      <c r="Q29" s="20">
        <f>IFERROR(VLOOKUP(N29,LISTAS!$Q$2:$R$4,2,0),"")</f>
        <v>3</v>
      </c>
      <c r="R29" s="20">
        <f>IFERROR(VLOOKUP(O29,LISTAS!$S$2:$T$4,2,0),"")</f>
        <v>3</v>
      </c>
      <c r="S29" s="20">
        <f t="shared" si="1"/>
        <v>9</v>
      </c>
      <c r="T29" s="20" t="str">
        <f t="shared" si="2"/>
        <v>Tolerable</v>
      </c>
      <c r="U29" s="20" t="str">
        <f t="shared" si="3"/>
        <v>No</v>
      </c>
      <c r="V29" s="80" t="s">
        <v>217</v>
      </c>
      <c r="W29" s="36"/>
      <c r="X29" s="34"/>
      <c r="Y29" s="34"/>
      <c r="Z29" s="34"/>
      <c r="AA29" s="34"/>
      <c r="AB29" s="35"/>
    </row>
    <row r="30" spans="1:28" s="32" customFormat="1" ht="104.25" customHeight="1">
      <c r="A30" s="164"/>
      <c r="B30" s="156"/>
      <c r="C30" s="42" t="s">
        <v>209</v>
      </c>
      <c r="D30" s="156"/>
      <c r="E30" s="156"/>
      <c r="F30" s="157"/>
      <c r="G30" s="157"/>
      <c r="H30" s="157"/>
      <c r="I30" s="163"/>
      <c r="J30" s="70" t="s">
        <v>8</v>
      </c>
      <c r="K30" s="71" t="s">
        <v>29</v>
      </c>
      <c r="L30" s="67" t="s">
        <v>35</v>
      </c>
      <c r="M30" s="68" t="s">
        <v>59</v>
      </c>
      <c r="N30" s="33" t="s">
        <v>50</v>
      </c>
      <c r="O30" s="40" t="s">
        <v>38</v>
      </c>
      <c r="P30" s="20" t="str">
        <f t="shared" si="0"/>
        <v>Bajo</v>
      </c>
      <c r="Q30" s="20">
        <f>IFERROR(VLOOKUP(N30,LISTAS!$Q$2:$R$4,2,0),"")</f>
        <v>3</v>
      </c>
      <c r="R30" s="20">
        <f>IFERROR(VLOOKUP(O30,LISTAS!$S$2:$T$4,2,0),"")</f>
        <v>1</v>
      </c>
      <c r="S30" s="20">
        <f t="shared" si="1"/>
        <v>3</v>
      </c>
      <c r="T30" s="20" t="str">
        <f t="shared" si="2"/>
        <v>Tolerable</v>
      </c>
      <c r="U30" s="20" t="str">
        <f t="shared" si="3"/>
        <v>No</v>
      </c>
      <c r="V30" s="35" t="s">
        <v>218</v>
      </c>
      <c r="W30" s="36"/>
      <c r="X30" s="34"/>
      <c r="Y30" s="34"/>
      <c r="Z30" s="34"/>
      <c r="AA30" s="34"/>
      <c r="AB30" s="35"/>
    </row>
    <row r="31" spans="1:28" s="32" customFormat="1" ht="121.5">
      <c r="A31" s="164"/>
      <c r="B31" s="156"/>
      <c r="C31" s="42" t="s">
        <v>209</v>
      </c>
      <c r="D31" s="156"/>
      <c r="E31" s="156"/>
      <c r="F31" s="157"/>
      <c r="G31" s="157"/>
      <c r="H31" s="157"/>
      <c r="I31" s="163"/>
      <c r="J31" s="33" t="s">
        <v>9</v>
      </c>
      <c r="K31" s="34" t="s">
        <v>47</v>
      </c>
      <c r="L31" s="67" t="s">
        <v>35</v>
      </c>
      <c r="M31" s="68" t="s">
        <v>59</v>
      </c>
      <c r="N31" s="33" t="s">
        <v>50</v>
      </c>
      <c r="O31" s="40" t="s">
        <v>51</v>
      </c>
      <c r="P31" s="20" t="str">
        <f t="shared" si="0"/>
        <v>Bajo</v>
      </c>
      <c r="Q31" s="20">
        <f>IFERROR(VLOOKUP(N31,LISTAS!$Q$2:$R$4,2,0),"")</f>
        <v>3</v>
      </c>
      <c r="R31" s="20">
        <f>IFERROR(VLOOKUP(O31,LISTAS!$S$2:$T$4,2,0),"")</f>
        <v>3</v>
      </c>
      <c r="S31" s="20">
        <f t="shared" si="1"/>
        <v>9</v>
      </c>
      <c r="T31" s="20" t="str">
        <f t="shared" si="2"/>
        <v>Tolerable</v>
      </c>
      <c r="U31" s="20" t="str">
        <f t="shared" si="3"/>
        <v>No</v>
      </c>
      <c r="V31" s="35" t="s">
        <v>219</v>
      </c>
      <c r="W31" s="36"/>
      <c r="X31" s="34"/>
      <c r="Y31" s="34"/>
      <c r="Z31" s="34"/>
      <c r="AA31" s="34"/>
      <c r="AB31" s="35"/>
    </row>
    <row r="32" spans="1:28" s="32" customFormat="1" ht="94.5">
      <c r="A32" s="164"/>
      <c r="B32" s="156"/>
      <c r="C32" s="42" t="s">
        <v>209</v>
      </c>
      <c r="D32" s="156"/>
      <c r="E32" s="156"/>
      <c r="F32" s="157"/>
      <c r="G32" s="157"/>
      <c r="H32" s="157"/>
      <c r="I32" s="163"/>
      <c r="J32" s="33" t="s">
        <v>9</v>
      </c>
      <c r="K32" s="34" t="s">
        <v>67</v>
      </c>
      <c r="L32" s="67" t="s">
        <v>35</v>
      </c>
      <c r="M32" s="68" t="s">
        <v>59</v>
      </c>
      <c r="N32" s="33" t="s">
        <v>50</v>
      </c>
      <c r="O32" s="40" t="s">
        <v>38</v>
      </c>
      <c r="P32" s="20" t="str">
        <f t="shared" si="0"/>
        <v>Bajo</v>
      </c>
      <c r="Q32" s="20">
        <f>IFERROR(VLOOKUP(N32,LISTAS!$Q$2:$R$4,2,0),"")</f>
        <v>3</v>
      </c>
      <c r="R32" s="20">
        <f>IFERROR(VLOOKUP(O32,LISTAS!$S$2:$T$4,2,0),"")</f>
        <v>1</v>
      </c>
      <c r="S32" s="20">
        <f t="shared" si="1"/>
        <v>3</v>
      </c>
      <c r="T32" s="20" t="str">
        <f t="shared" si="2"/>
        <v>Tolerable</v>
      </c>
      <c r="U32" s="20" t="str">
        <f t="shared" si="3"/>
        <v>No</v>
      </c>
      <c r="V32" s="35" t="s">
        <v>220</v>
      </c>
      <c r="W32" s="36"/>
      <c r="X32" s="34"/>
      <c r="Y32" s="34"/>
      <c r="Z32" s="34"/>
      <c r="AA32" s="34"/>
      <c r="AB32" s="35"/>
    </row>
    <row r="33" spans="1:28" s="32" customFormat="1" ht="121.5">
      <c r="A33" s="164"/>
      <c r="B33" s="156"/>
      <c r="C33" s="42" t="s">
        <v>209</v>
      </c>
      <c r="D33" s="156"/>
      <c r="E33" s="156"/>
      <c r="F33" s="157"/>
      <c r="G33" s="157"/>
      <c r="H33" s="157"/>
      <c r="I33" s="163"/>
      <c r="J33" s="33" t="s">
        <v>9</v>
      </c>
      <c r="K33" s="34" t="s">
        <v>72</v>
      </c>
      <c r="L33" s="67" t="s">
        <v>35</v>
      </c>
      <c r="M33" s="68" t="s">
        <v>59</v>
      </c>
      <c r="N33" s="33" t="s">
        <v>50</v>
      </c>
      <c r="O33" s="40" t="s">
        <v>51</v>
      </c>
      <c r="P33" s="20" t="str">
        <f t="shared" si="0"/>
        <v>Bajo</v>
      </c>
      <c r="Q33" s="20">
        <f>IFERROR(VLOOKUP(N33,LISTAS!$Q$2:$R$4,2,0),"")</f>
        <v>3</v>
      </c>
      <c r="R33" s="20">
        <f>IFERROR(VLOOKUP(O33,LISTAS!$S$2:$T$4,2,0),"")</f>
        <v>3</v>
      </c>
      <c r="S33" s="20">
        <f t="shared" si="1"/>
        <v>9</v>
      </c>
      <c r="T33" s="20" t="str">
        <f t="shared" si="2"/>
        <v>Tolerable</v>
      </c>
      <c r="U33" s="20" t="str">
        <f t="shared" si="3"/>
        <v>No</v>
      </c>
      <c r="V33" s="35" t="s">
        <v>221</v>
      </c>
      <c r="W33" s="36"/>
      <c r="X33" s="34"/>
      <c r="Y33" s="34"/>
      <c r="Z33" s="34"/>
      <c r="AA33" s="34"/>
      <c r="AB33" s="35"/>
    </row>
    <row r="34" spans="1:28" s="32" customFormat="1" ht="40.5">
      <c r="A34" s="164"/>
      <c r="B34" s="156"/>
      <c r="C34" s="42" t="s">
        <v>209</v>
      </c>
      <c r="D34" s="156"/>
      <c r="E34" s="156"/>
      <c r="F34" s="157"/>
      <c r="G34" s="157"/>
      <c r="H34" s="157"/>
      <c r="I34" s="163"/>
      <c r="J34" s="33" t="s">
        <v>9</v>
      </c>
      <c r="K34" s="34" t="s">
        <v>75</v>
      </c>
      <c r="L34" s="69" t="s">
        <v>48</v>
      </c>
      <c r="M34" s="68" t="s">
        <v>59</v>
      </c>
      <c r="N34" s="33" t="s">
        <v>50</v>
      </c>
      <c r="O34" s="40" t="s">
        <v>51</v>
      </c>
      <c r="P34" s="20" t="str">
        <f t="shared" si="0"/>
        <v>Bajo</v>
      </c>
      <c r="Q34" s="20">
        <f>IFERROR(VLOOKUP(N34,LISTAS!$Q$2:$R$4,2,0),"")</f>
        <v>3</v>
      </c>
      <c r="R34" s="20">
        <f>IFERROR(VLOOKUP(O34,LISTAS!$S$2:$T$4,2,0),"")</f>
        <v>3</v>
      </c>
      <c r="S34" s="20">
        <f t="shared" si="1"/>
        <v>9</v>
      </c>
      <c r="T34" s="20" t="str">
        <f t="shared" si="2"/>
        <v>Tolerable</v>
      </c>
      <c r="U34" s="20" t="str">
        <f t="shared" si="3"/>
        <v>No</v>
      </c>
      <c r="V34" s="35" t="s">
        <v>222</v>
      </c>
      <c r="W34" s="36"/>
      <c r="X34" s="34"/>
      <c r="Y34" s="34"/>
      <c r="Z34" s="34"/>
      <c r="AA34" s="34"/>
      <c r="AB34" s="35"/>
    </row>
    <row r="35" spans="1:28" s="32" customFormat="1" ht="49.9" customHeight="1">
      <c r="A35" s="164"/>
      <c r="B35" s="156"/>
      <c r="C35" s="42" t="s">
        <v>209</v>
      </c>
      <c r="D35" s="156"/>
      <c r="E35" s="156"/>
      <c r="F35" s="157"/>
      <c r="G35" s="157"/>
      <c r="H35" s="157"/>
      <c r="I35" s="163"/>
      <c r="J35" s="33" t="s">
        <v>10</v>
      </c>
      <c r="K35" s="34" t="s">
        <v>31</v>
      </c>
      <c r="L35" s="67" t="s">
        <v>35</v>
      </c>
      <c r="M35" s="68" t="s">
        <v>68</v>
      </c>
      <c r="N35" s="33" t="s">
        <v>50</v>
      </c>
      <c r="O35" s="40" t="s">
        <v>51</v>
      </c>
      <c r="P35" s="20" t="str">
        <f t="shared" si="0"/>
        <v>Bajo</v>
      </c>
      <c r="Q35" s="20">
        <f>IFERROR(VLOOKUP(N35,LISTAS!$Q$2:$R$4,2,0),"")</f>
        <v>3</v>
      </c>
      <c r="R35" s="20">
        <f>IFERROR(VLOOKUP(O35,LISTAS!$S$2:$T$4,2,0),"")</f>
        <v>3</v>
      </c>
      <c r="S35" s="20">
        <f t="shared" si="1"/>
        <v>9</v>
      </c>
      <c r="T35" s="20" t="str">
        <f t="shared" si="2"/>
        <v>Tolerable</v>
      </c>
      <c r="U35" s="20" t="str">
        <f t="shared" si="3"/>
        <v>No</v>
      </c>
      <c r="V35" s="35" t="s">
        <v>223</v>
      </c>
      <c r="W35" s="36"/>
      <c r="X35" s="34"/>
      <c r="Y35" s="34"/>
      <c r="Z35" s="34"/>
      <c r="AA35" s="34"/>
      <c r="AB35" s="35"/>
    </row>
    <row r="36" spans="1:28" s="32" customFormat="1" ht="40.5">
      <c r="A36" s="164"/>
      <c r="B36" s="156"/>
      <c r="C36" s="42" t="s">
        <v>209</v>
      </c>
      <c r="D36" s="156"/>
      <c r="E36" s="156"/>
      <c r="F36" s="157"/>
      <c r="G36" s="157"/>
      <c r="H36" s="157"/>
      <c r="I36" s="163"/>
      <c r="J36" s="33" t="s">
        <v>11</v>
      </c>
      <c r="K36" s="34" t="s">
        <v>32</v>
      </c>
      <c r="L36" s="69" t="s">
        <v>48</v>
      </c>
      <c r="M36" s="68" t="s">
        <v>73</v>
      </c>
      <c r="N36" s="33" t="s">
        <v>60</v>
      </c>
      <c r="O36" s="40" t="s">
        <v>38</v>
      </c>
      <c r="P36" s="20" t="str">
        <f t="shared" si="0"/>
        <v>Bajo</v>
      </c>
      <c r="Q36" s="20">
        <f>IFERROR(VLOOKUP(N36,LISTAS!$Q$2:$R$4,2,0),"")</f>
        <v>5</v>
      </c>
      <c r="R36" s="20">
        <f>IFERROR(VLOOKUP(O36,LISTAS!$S$2:$T$4,2,0),"")</f>
        <v>1</v>
      </c>
      <c r="S36" s="20">
        <f t="shared" si="1"/>
        <v>5</v>
      </c>
      <c r="T36" s="20" t="str">
        <f t="shared" si="2"/>
        <v>Tolerable</v>
      </c>
      <c r="U36" s="20" t="str">
        <f t="shared" si="3"/>
        <v>No</v>
      </c>
      <c r="V36" s="79" t="s">
        <v>224</v>
      </c>
      <c r="W36" s="36"/>
      <c r="X36" s="34"/>
      <c r="Y36" s="34"/>
      <c r="Z36" s="34"/>
      <c r="AA36" s="34"/>
      <c r="AB36" s="35"/>
    </row>
    <row r="37" spans="1:28" s="32" customFormat="1" ht="121.5">
      <c r="A37" s="164"/>
      <c r="B37" s="156"/>
      <c r="C37" s="42" t="s">
        <v>209</v>
      </c>
      <c r="D37" s="156"/>
      <c r="E37" s="156"/>
      <c r="F37" s="157"/>
      <c r="G37" s="157"/>
      <c r="H37" s="157"/>
      <c r="I37" s="163"/>
      <c r="J37" s="33" t="s">
        <v>13</v>
      </c>
      <c r="K37" s="34" t="s">
        <v>34</v>
      </c>
      <c r="L37" s="67" t="s">
        <v>35</v>
      </c>
      <c r="M37" s="68" t="s">
        <v>79</v>
      </c>
      <c r="N37" s="33" t="s">
        <v>60</v>
      </c>
      <c r="O37" s="40" t="s">
        <v>51</v>
      </c>
      <c r="P37" s="20" t="str">
        <f t="shared" ref="P37" si="4">IFERROR(IF(S37="","",IF(S37&lt;=10,"Bajo",IF(S37&lt;=15,"Moderado",IF(S37&gt;15,"Alto","")))),"")</f>
        <v>Moderado</v>
      </c>
      <c r="Q37" s="20">
        <f>IFERROR(VLOOKUP(N37,LISTAS!$Q$2:$R$4,2,0),"")</f>
        <v>5</v>
      </c>
      <c r="R37" s="20">
        <f>IFERROR(VLOOKUP(O37,LISTAS!$S$2:$T$4,2,0),"")</f>
        <v>3</v>
      </c>
      <c r="S37" s="20">
        <f t="shared" ref="S37" si="5">IFERROR(Q37*R37,"")</f>
        <v>15</v>
      </c>
      <c r="T37" s="20" t="str">
        <f t="shared" ref="T37" si="6">IFERROR(IF(S37="","",IF(S37&lt;=10,"Tolerable",IF(S37&lt;=15,"Potencialmente no tolerable",IF(S37&gt;15,"No tolerable","")))),"")</f>
        <v>Potencialmente no tolerable</v>
      </c>
      <c r="U37" s="20" t="str">
        <f t="shared" ref="U37" si="7">IFERROR(IF(T37="","",IF(T37="Tolerable","No",IF(T37="Potencialmente no tolerable","No",IF(T37="No tolerable","Si","")))),"")</f>
        <v>No</v>
      </c>
      <c r="V37" s="85" t="s">
        <v>225</v>
      </c>
      <c r="W37" s="36"/>
      <c r="X37" s="34"/>
      <c r="Y37" s="34"/>
      <c r="Z37" s="34"/>
      <c r="AA37" s="34"/>
      <c r="AB37" s="35"/>
    </row>
    <row r="38" spans="1:28" s="32" customFormat="1" ht="38.25" customHeight="1">
      <c r="A38" s="164"/>
      <c r="B38" s="156"/>
      <c r="C38" s="42" t="s">
        <v>209</v>
      </c>
      <c r="D38" s="156"/>
      <c r="E38" s="156"/>
      <c r="F38" s="157"/>
      <c r="G38" s="157"/>
      <c r="H38" s="157"/>
      <c r="I38" s="163"/>
      <c r="J38" s="33" t="s">
        <v>226</v>
      </c>
      <c r="K38" s="34" t="s">
        <v>33</v>
      </c>
      <c r="L38" s="67" t="s">
        <v>35</v>
      </c>
      <c r="M38" s="68" t="s">
        <v>76</v>
      </c>
      <c r="N38" s="33" t="s">
        <v>60</v>
      </c>
      <c r="O38" s="40" t="s">
        <v>38</v>
      </c>
      <c r="P38" s="20" t="str">
        <f t="shared" si="0"/>
        <v>Bajo</v>
      </c>
      <c r="Q38" s="20">
        <f>IFERROR(VLOOKUP(N38,LISTAS!$Q$2:$R$4,2,0),"")</f>
        <v>5</v>
      </c>
      <c r="R38" s="20">
        <f>IFERROR(VLOOKUP(O38,LISTAS!$S$2:$T$4,2,0),"")</f>
        <v>1</v>
      </c>
      <c r="S38" s="20">
        <f t="shared" si="1"/>
        <v>5</v>
      </c>
      <c r="T38" s="20" t="str">
        <f t="shared" si="2"/>
        <v>Tolerable</v>
      </c>
      <c r="U38" s="20" t="str">
        <f t="shared" si="3"/>
        <v>No</v>
      </c>
      <c r="V38" s="35" t="s">
        <v>227</v>
      </c>
      <c r="W38" s="36"/>
      <c r="X38" s="34"/>
      <c r="Y38" s="34"/>
      <c r="Z38" s="34"/>
      <c r="AA38" s="34"/>
      <c r="AB38" s="35"/>
    </row>
    <row r="39" spans="1:28" s="32" customFormat="1" ht="121.5">
      <c r="A39" s="164" t="s">
        <v>228</v>
      </c>
      <c r="B39" s="156" t="s">
        <v>229</v>
      </c>
      <c r="C39" s="42" t="s">
        <v>230</v>
      </c>
      <c r="D39" s="156" t="s">
        <v>231</v>
      </c>
      <c r="E39" s="156" t="s">
        <v>232</v>
      </c>
      <c r="F39" s="157" t="s">
        <v>2</v>
      </c>
      <c r="G39" s="157" t="s">
        <v>83</v>
      </c>
      <c r="H39" s="157" t="s">
        <v>24</v>
      </c>
      <c r="I39" s="163" t="s">
        <v>185</v>
      </c>
      <c r="J39" s="33" t="s">
        <v>9</v>
      </c>
      <c r="K39" s="34" t="s">
        <v>67</v>
      </c>
      <c r="L39" s="67" t="s">
        <v>35</v>
      </c>
      <c r="M39" s="68" t="s">
        <v>59</v>
      </c>
      <c r="N39" s="33" t="s">
        <v>60</v>
      </c>
      <c r="O39" s="40" t="s">
        <v>51</v>
      </c>
      <c r="P39" s="20" t="str">
        <f t="shared" si="0"/>
        <v>Moderado</v>
      </c>
      <c r="Q39" s="20">
        <f>IFERROR(VLOOKUP(N39,LISTAS!$Q$2:$R$4,2,0),"")</f>
        <v>5</v>
      </c>
      <c r="R39" s="20">
        <f>IFERROR(VLOOKUP(O39,LISTAS!$S$2:$T$4,2,0),"")</f>
        <v>3</v>
      </c>
      <c r="S39" s="20">
        <f t="shared" si="1"/>
        <v>15</v>
      </c>
      <c r="T39" s="20" t="str">
        <f t="shared" si="2"/>
        <v>Potencialmente no tolerable</v>
      </c>
      <c r="U39" s="20" t="str">
        <f t="shared" si="3"/>
        <v>No</v>
      </c>
      <c r="V39" s="83" t="s">
        <v>233</v>
      </c>
      <c r="W39" s="36"/>
      <c r="X39" s="34"/>
      <c r="Y39" s="34"/>
      <c r="Z39" s="34"/>
      <c r="AA39" s="34"/>
      <c r="AB39" s="35"/>
    </row>
    <row r="40" spans="1:28" s="32" customFormat="1" ht="51.6" customHeight="1">
      <c r="A40" s="164"/>
      <c r="B40" s="156"/>
      <c r="C40" s="42" t="s">
        <v>230</v>
      </c>
      <c r="D40" s="156"/>
      <c r="E40" s="156"/>
      <c r="F40" s="157"/>
      <c r="G40" s="157"/>
      <c r="H40" s="157"/>
      <c r="I40" s="163"/>
      <c r="J40" s="33" t="s">
        <v>10</v>
      </c>
      <c r="K40" s="34" t="s">
        <v>31</v>
      </c>
      <c r="L40" s="67" t="s">
        <v>35</v>
      </c>
      <c r="M40" s="68" t="s">
        <v>68</v>
      </c>
      <c r="N40" s="33" t="s">
        <v>50</v>
      </c>
      <c r="O40" s="40" t="s">
        <v>51</v>
      </c>
      <c r="P40" s="20" t="str">
        <f t="shared" si="0"/>
        <v>Bajo</v>
      </c>
      <c r="Q40" s="20">
        <f>IFERROR(VLOOKUP(N40,LISTAS!$Q$2:$R$4,2,0),"")</f>
        <v>3</v>
      </c>
      <c r="R40" s="20">
        <f>IFERROR(VLOOKUP(O40,LISTAS!$S$2:$T$4,2,0),"")</f>
        <v>3</v>
      </c>
      <c r="S40" s="20">
        <f t="shared" si="1"/>
        <v>9</v>
      </c>
      <c r="T40" s="20" t="str">
        <f t="shared" si="2"/>
        <v>Tolerable</v>
      </c>
      <c r="U40" s="20" t="str">
        <f t="shared" si="3"/>
        <v>No</v>
      </c>
      <c r="V40" s="35" t="s">
        <v>234</v>
      </c>
      <c r="W40" s="36"/>
      <c r="X40" s="34"/>
      <c r="Y40" s="34"/>
      <c r="Z40" s="34"/>
      <c r="AA40" s="34"/>
      <c r="AB40" s="35"/>
    </row>
    <row r="41" spans="1:28" s="32" customFormat="1" ht="40.5">
      <c r="A41" s="164"/>
      <c r="B41" s="156"/>
      <c r="C41" s="42" t="s">
        <v>230</v>
      </c>
      <c r="D41" s="156"/>
      <c r="E41" s="156"/>
      <c r="F41" s="157"/>
      <c r="G41" s="157"/>
      <c r="H41" s="157"/>
      <c r="I41" s="163"/>
      <c r="J41" s="33" t="s">
        <v>11</v>
      </c>
      <c r="K41" s="34" t="s">
        <v>32</v>
      </c>
      <c r="L41" s="69" t="s">
        <v>48</v>
      </c>
      <c r="M41" s="68" t="s">
        <v>73</v>
      </c>
      <c r="N41" s="33" t="s">
        <v>60</v>
      </c>
      <c r="O41" s="40" t="s">
        <v>38</v>
      </c>
      <c r="P41" s="20" t="str">
        <f t="shared" si="0"/>
        <v>Bajo</v>
      </c>
      <c r="Q41" s="20">
        <f>IFERROR(VLOOKUP(N41,LISTAS!$Q$2:$R$4,2,0),"")</f>
        <v>5</v>
      </c>
      <c r="R41" s="20">
        <f>IFERROR(VLOOKUP(O41,LISTAS!$S$2:$T$4,2,0),"")</f>
        <v>1</v>
      </c>
      <c r="S41" s="20">
        <f t="shared" si="1"/>
        <v>5</v>
      </c>
      <c r="T41" s="20" t="str">
        <f t="shared" si="2"/>
        <v>Tolerable</v>
      </c>
      <c r="U41" s="20" t="str">
        <f t="shared" si="3"/>
        <v>No</v>
      </c>
      <c r="V41" s="35" t="s">
        <v>224</v>
      </c>
      <c r="W41" s="36"/>
      <c r="X41" s="34"/>
      <c r="Y41" s="34"/>
      <c r="Z41" s="34"/>
      <c r="AA41" s="34"/>
      <c r="AB41" s="35"/>
    </row>
    <row r="42" spans="1:28" s="32" customFormat="1" ht="40.5">
      <c r="A42" s="164"/>
      <c r="B42" s="156"/>
      <c r="C42" s="42" t="s">
        <v>230</v>
      </c>
      <c r="D42" s="156"/>
      <c r="E42" s="156"/>
      <c r="F42" s="157"/>
      <c r="G42" s="157"/>
      <c r="H42" s="157"/>
      <c r="I42" s="163"/>
      <c r="J42" s="33" t="s">
        <v>9</v>
      </c>
      <c r="K42" s="34" t="s">
        <v>75</v>
      </c>
      <c r="L42" s="69" t="s">
        <v>48</v>
      </c>
      <c r="M42" s="68" t="s">
        <v>59</v>
      </c>
      <c r="N42" s="33" t="s">
        <v>60</v>
      </c>
      <c r="O42" s="40" t="s">
        <v>38</v>
      </c>
      <c r="P42" s="20" t="str">
        <f t="shared" si="0"/>
        <v>Bajo</v>
      </c>
      <c r="Q42" s="20">
        <f>IFERROR(VLOOKUP(N42,LISTAS!$Q$2:$R$4,2,0),"")</f>
        <v>5</v>
      </c>
      <c r="R42" s="20">
        <f>IFERROR(VLOOKUP(O42,LISTAS!$S$2:$T$4,2,0),"")</f>
        <v>1</v>
      </c>
      <c r="S42" s="20">
        <f t="shared" si="1"/>
        <v>5</v>
      </c>
      <c r="T42" s="20" t="str">
        <f t="shared" si="2"/>
        <v>Tolerable</v>
      </c>
      <c r="U42" s="20" t="str">
        <f t="shared" si="3"/>
        <v>No</v>
      </c>
      <c r="V42" s="35" t="s">
        <v>235</v>
      </c>
      <c r="W42" s="36"/>
      <c r="X42" s="34"/>
      <c r="Y42" s="34"/>
      <c r="Z42" s="34"/>
      <c r="AA42" s="34"/>
      <c r="AB42" s="35"/>
    </row>
    <row r="43" spans="1:28" s="32" customFormat="1" ht="189">
      <c r="A43" s="164"/>
      <c r="B43" s="156"/>
      <c r="C43" s="42" t="s">
        <v>230</v>
      </c>
      <c r="D43" s="156"/>
      <c r="E43" s="156"/>
      <c r="F43" s="157"/>
      <c r="G43" s="157"/>
      <c r="H43" s="157"/>
      <c r="I43" s="163"/>
      <c r="J43" s="33" t="s">
        <v>13</v>
      </c>
      <c r="K43" s="34" t="s">
        <v>34</v>
      </c>
      <c r="L43" s="67" t="s">
        <v>35</v>
      </c>
      <c r="M43" s="68" t="s">
        <v>79</v>
      </c>
      <c r="N43" s="33" t="s">
        <v>60</v>
      </c>
      <c r="O43" s="40" t="s">
        <v>61</v>
      </c>
      <c r="P43" s="20" t="str">
        <f t="shared" si="0"/>
        <v>Alto</v>
      </c>
      <c r="Q43" s="20">
        <f>IFERROR(VLOOKUP(N43,LISTAS!$Q$2:$R$4,2,0),"")</f>
        <v>5</v>
      </c>
      <c r="R43" s="20">
        <f>IFERROR(VLOOKUP(O43,LISTAS!$S$2:$T$4,2,0),"")</f>
        <v>5</v>
      </c>
      <c r="S43" s="20">
        <f t="shared" si="1"/>
        <v>25</v>
      </c>
      <c r="T43" s="20" t="str">
        <f t="shared" si="2"/>
        <v>No tolerable</v>
      </c>
      <c r="U43" s="20" t="str">
        <f t="shared" si="3"/>
        <v>Si</v>
      </c>
      <c r="V43" s="35" t="s">
        <v>236</v>
      </c>
      <c r="W43" s="36"/>
      <c r="X43" s="34"/>
      <c r="Y43" s="34"/>
      <c r="Z43" s="34"/>
      <c r="AA43" s="34"/>
      <c r="AB43" s="35"/>
    </row>
    <row r="44" spans="1:28" s="32" customFormat="1" ht="108">
      <c r="A44" s="164" t="s">
        <v>180</v>
      </c>
      <c r="B44" s="156" t="s">
        <v>237</v>
      </c>
      <c r="C44" s="42" t="s">
        <v>238</v>
      </c>
      <c r="D44" s="173" t="s">
        <v>239</v>
      </c>
      <c r="E44" s="156" t="s">
        <v>240</v>
      </c>
      <c r="F44" s="157" t="s">
        <v>2</v>
      </c>
      <c r="G44" s="157" t="s">
        <v>83</v>
      </c>
      <c r="H44" s="157" t="s">
        <v>24</v>
      </c>
      <c r="I44" s="163" t="s">
        <v>185</v>
      </c>
      <c r="J44" s="33" t="s">
        <v>4</v>
      </c>
      <c r="K44" s="34" t="s">
        <v>25</v>
      </c>
      <c r="L44" s="67" t="s">
        <v>35</v>
      </c>
      <c r="M44" s="68" t="s">
        <v>36</v>
      </c>
      <c r="N44" s="33" t="s">
        <v>60</v>
      </c>
      <c r="O44" s="40" t="s">
        <v>51</v>
      </c>
      <c r="P44" s="20" t="str">
        <f t="shared" si="0"/>
        <v>Moderado</v>
      </c>
      <c r="Q44" s="20">
        <f>IFERROR(VLOOKUP(N44,LISTAS!$Q$2:$R$4,2,0),"")</f>
        <v>5</v>
      </c>
      <c r="R44" s="20">
        <f>IFERROR(VLOOKUP(O44,LISTAS!$S$2:$T$4,2,0),"")</f>
        <v>3</v>
      </c>
      <c r="S44" s="20">
        <f t="shared" si="1"/>
        <v>15</v>
      </c>
      <c r="T44" s="20" t="str">
        <f t="shared" si="2"/>
        <v>Potencialmente no tolerable</v>
      </c>
      <c r="U44" s="20" t="str">
        <f t="shared" si="3"/>
        <v>No</v>
      </c>
      <c r="V44" s="35" t="s">
        <v>241</v>
      </c>
      <c r="W44" s="36"/>
      <c r="X44" s="34"/>
      <c r="Y44" s="34"/>
      <c r="Z44" s="34"/>
      <c r="AA44" s="34"/>
      <c r="AB44" s="35"/>
    </row>
    <row r="45" spans="1:28" s="32" customFormat="1" ht="94.5">
      <c r="A45" s="164"/>
      <c r="B45" s="156"/>
      <c r="C45" s="42" t="s">
        <v>238</v>
      </c>
      <c r="D45" s="174"/>
      <c r="E45" s="156"/>
      <c r="F45" s="157"/>
      <c r="G45" s="157"/>
      <c r="H45" s="157"/>
      <c r="I45" s="163"/>
      <c r="J45" s="33" t="s">
        <v>4</v>
      </c>
      <c r="K45" s="34" t="s">
        <v>44</v>
      </c>
      <c r="L45" s="67" t="s">
        <v>35</v>
      </c>
      <c r="M45" s="68" t="s">
        <v>36</v>
      </c>
      <c r="N45" s="33" t="s">
        <v>60</v>
      </c>
      <c r="O45" s="40" t="s">
        <v>51</v>
      </c>
      <c r="P45" s="20" t="str">
        <f t="shared" si="0"/>
        <v>Moderado</v>
      </c>
      <c r="Q45" s="20">
        <f>IFERROR(VLOOKUP(N45,LISTAS!$Q$2:$R$4,2,0),"")</f>
        <v>5</v>
      </c>
      <c r="R45" s="20">
        <f>IFERROR(VLOOKUP(O45,LISTAS!$S$2:$T$4,2,0),"")</f>
        <v>3</v>
      </c>
      <c r="S45" s="20">
        <f t="shared" si="1"/>
        <v>15</v>
      </c>
      <c r="T45" s="20" t="str">
        <f t="shared" si="2"/>
        <v>Potencialmente no tolerable</v>
      </c>
      <c r="U45" s="20" t="str">
        <f t="shared" si="3"/>
        <v>No</v>
      </c>
      <c r="V45" s="35" t="s">
        <v>242</v>
      </c>
      <c r="W45" s="36"/>
      <c r="X45" s="34"/>
      <c r="Y45" s="34"/>
      <c r="Z45" s="34"/>
      <c r="AA45" s="34"/>
      <c r="AB45" s="35"/>
    </row>
    <row r="46" spans="1:28" s="32" customFormat="1" ht="38.450000000000003" customHeight="1">
      <c r="A46" s="164"/>
      <c r="B46" s="156"/>
      <c r="C46" s="42" t="s">
        <v>238</v>
      </c>
      <c r="D46" s="174"/>
      <c r="E46" s="156"/>
      <c r="F46" s="157"/>
      <c r="G46" s="157"/>
      <c r="H46" s="157"/>
      <c r="I46" s="163"/>
      <c r="J46" s="33" t="s">
        <v>4</v>
      </c>
      <c r="K46" s="34" t="s">
        <v>71</v>
      </c>
      <c r="L46" s="67" t="s">
        <v>35</v>
      </c>
      <c r="M46" s="68" t="s">
        <v>36</v>
      </c>
      <c r="N46" s="33" t="s">
        <v>60</v>
      </c>
      <c r="O46" s="40" t="s">
        <v>38</v>
      </c>
      <c r="P46" s="20" t="str">
        <f t="shared" si="0"/>
        <v>Bajo</v>
      </c>
      <c r="Q46" s="20">
        <f>IFERROR(VLOOKUP(N46,LISTAS!$Q$2:$R$4,2,0),"")</f>
        <v>5</v>
      </c>
      <c r="R46" s="20">
        <f>IFERROR(VLOOKUP(O46,LISTAS!$S$2:$T$4,2,0),"")</f>
        <v>1</v>
      </c>
      <c r="S46" s="20">
        <f t="shared" si="1"/>
        <v>5</v>
      </c>
      <c r="T46" s="20" t="str">
        <f t="shared" si="2"/>
        <v>Tolerable</v>
      </c>
      <c r="U46" s="20" t="str">
        <f t="shared" si="3"/>
        <v>No</v>
      </c>
      <c r="V46" s="35" t="s">
        <v>243</v>
      </c>
      <c r="W46" s="36"/>
      <c r="X46" s="34"/>
      <c r="Y46" s="34"/>
      <c r="Z46" s="34"/>
      <c r="AA46" s="34"/>
      <c r="AB46" s="35"/>
    </row>
    <row r="47" spans="1:28" s="32" customFormat="1" ht="26.45" customHeight="1">
      <c r="A47" s="164"/>
      <c r="B47" s="156"/>
      <c r="C47" s="42" t="s">
        <v>238</v>
      </c>
      <c r="D47" s="174"/>
      <c r="E47" s="156"/>
      <c r="F47" s="157"/>
      <c r="G47" s="157"/>
      <c r="H47" s="157"/>
      <c r="I47" s="163"/>
      <c r="J47" s="33" t="s">
        <v>8</v>
      </c>
      <c r="K47" s="34" t="s">
        <v>29</v>
      </c>
      <c r="L47" s="67" t="s">
        <v>35</v>
      </c>
      <c r="M47" s="68" t="s">
        <v>59</v>
      </c>
      <c r="N47" s="33" t="s">
        <v>50</v>
      </c>
      <c r="O47" s="40" t="s">
        <v>38</v>
      </c>
      <c r="P47" s="20" t="str">
        <f t="shared" si="0"/>
        <v>Bajo</v>
      </c>
      <c r="Q47" s="20">
        <f>IFERROR(VLOOKUP(N47,LISTAS!$Q$2:$R$4,2,0),"")</f>
        <v>3</v>
      </c>
      <c r="R47" s="20">
        <f>IFERROR(VLOOKUP(O47,LISTAS!$S$2:$T$4,2,0),"")</f>
        <v>1</v>
      </c>
      <c r="S47" s="20">
        <f t="shared" si="1"/>
        <v>3</v>
      </c>
      <c r="T47" s="20" t="str">
        <f t="shared" si="2"/>
        <v>Tolerable</v>
      </c>
      <c r="U47" s="20" t="str">
        <f t="shared" si="3"/>
        <v>No</v>
      </c>
      <c r="V47" s="35" t="s">
        <v>244</v>
      </c>
      <c r="W47" s="36"/>
      <c r="X47" s="34"/>
      <c r="Y47" s="34"/>
      <c r="Z47" s="34"/>
      <c r="AA47" s="34"/>
      <c r="AB47" s="35"/>
    </row>
    <row r="48" spans="1:28" s="32" customFormat="1" ht="27">
      <c r="A48" s="164"/>
      <c r="B48" s="156"/>
      <c r="C48" s="42" t="s">
        <v>238</v>
      </c>
      <c r="D48" s="174"/>
      <c r="E48" s="156"/>
      <c r="F48" s="157"/>
      <c r="G48" s="157"/>
      <c r="H48" s="157"/>
      <c r="I48" s="163"/>
      <c r="J48" s="33" t="s">
        <v>11</v>
      </c>
      <c r="K48" s="34" t="s">
        <v>32</v>
      </c>
      <c r="L48" s="69" t="s">
        <v>48</v>
      </c>
      <c r="M48" s="68" t="s">
        <v>73</v>
      </c>
      <c r="N48" s="33" t="s">
        <v>60</v>
      </c>
      <c r="O48" s="40" t="s">
        <v>38</v>
      </c>
      <c r="P48" s="20" t="str">
        <f t="shared" si="0"/>
        <v>Bajo</v>
      </c>
      <c r="Q48" s="20">
        <f>IFERROR(VLOOKUP(N48,LISTAS!$Q$2:$R$4,2,0),"")</f>
        <v>5</v>
      </c>
      <c r="R48" s="20">
        <f>IFERROR(VLOOKUP(O48,LISTAS!$S$2:$T$4,2,0),"")</f>
        <v>1</v>
      </c>
      <c r="S48" s="20">
        <f t="shared" si="1"/>
        <v>5</v>
      </c>
      <c r="T48" s="20" t="str">
        <f t="shared" si="2"/>
        <v>Tolerable</v>
      </c>
      <c r="U48" s="20" t="str">
        <f t="shared" si="3"/>
        <v>No</v>
      </c>
      <c r="V48" s="35" t="s">
        <v>245</v>
      </c>
      <c r="W48" s="36"/>
      <c r="X48" s="34"/>
      <c r="Y48" s="34"/>
      <c r="Z48" s="34"/>
      <c r="AA48" s="34"/>
      <c r="AB48" s="35"/>
    </row>
    <row r="49" spans="1:28" s="32" customFormat="1" ht="121.5">
      <c r="A49" s="164"/>
      <c r="B49" s="156"/>
      <c r="C49" s="42" t="s">
        <v>238</v>
      </c>
      <c r="D49" s="175"/>
      <c r="E49" s="156"/>
      <c r="F49" s="157"/>
      <c r="G49" s="157"/>
      <c r="H49" s="157"/>
      <c r="I49" s="163"/>
      <c r="J49" s="33" t="s">
        <v>9</v>
      </c>
      <c r="K49" s="34" t="s">
        <v>47</v>
      </c>
      <c r="L49" s="67" t="s">
        <v>35</v>
      </c>
      <c r="M49" s="68" t="s">
        <v>59</v>
      </c>
      <c r="N49" s="33" t="s">
        <v>50</v>
      </c>
      <c r="O49" s="40" t="s">
        <v>51</v>
      </c>
      <c r="P49" s="20" t="str">
        <f t="shared" si="0"/>
        <v>Bajo</v>
      </c>
      <c r="Q49" s="20">
        <f>IFERROR(VLOOKUP(N49,LISTAS!$Q$2:$R$4,2,0),"")</f>
        <v>3</v>
      </c>
      <c r="R49" s="20">
        <f>IFERROR(VLOOKUP(O49,LISTAS!$S$2:$T$4,2,0),"")</f>
        <v>3</v>
      </c>
      <c r="S49" s="20">
        <f t="shared" si="1"/>
        <v>9</v>
      </c>
      <c r="T49" s="20" t="str">
        <f t="shared" si="2"/>
        <v>Tolerable</v>
      </c>
      <c r="U49" s="20" t="str">
        <f t="shared" si="3"/>
        <v>No</v>
      </c>
      <c r="V49" s="35" t="s">
        <v>246</v>
      </c>
      <c r="W49" s="36"/>
      <c r="X49" s="34"/>
      <c r="Y49" s="34"/>
      <c r="Z49" s="34"/>
      <c r="AA49" s="34"/>
      <c r="AB49" s="35"/>
    </row>
    <row r="50" spans="1:28">
      <c r="J50" s="39"/>
      <c r="K50" s="32"/>
      <c r="N50" s="39"/>
      <c r="O50" s="39"/>
    </row>
    <row r="51" spans="1:28">
      <c r="J51" s="39"/>
      <c r="K51" s="32"/>
      <c r="N51" s="39"/>
      <c r="O51" s="39"/>
    </row>
    <row r="52" spans="1:28">
      <c r="J52" s="39"/>
      <c r="K52" s="32"/>
      <c r="N52" s="39"/>
      <c r="O52" s="39"/>
    </row>
    <row r="53" spans="1:28">
      <c r="J53" s="39"/>
      <c r="K53" s="32"/>
      <c r="N53" s="39"/>
      <c r="O53" s="39"/>
    </row>
    <row r="54" spans="1:28">
      <c r="J54" s="39"/>
      <c r="K54" s="32"/>
      <c r="N54" s="39"/>
      <c r="O54" s="39"/>
    </row>
    <row r="55" spans="1:28">
      <c r="J55" s="39"/>
      <c r="K55" s="32"/>
      <c r="N55" s="39"/>
      <c r="O55" s="39"/>
    </row>
    <row r="56" spans="1:28">
      <c r="J56" s="39"/>
      <c r="K56" s="32"/>
      <c r="N56" s="39"/>
      <c r="O56" s="39"/>
    </row>
    <row r="57" spans="1:28">
      <c r="J57" s="39"/>
      <c r="K57" s="32"/>
      <c r="N57" s="39"/>
      <c r="O57" s="39"/>
    </row>
    <row r="58" spans="1:28">
      <c r="J58" s="39"/>
      <c r="K58" s="32"/>
      <c r="N58" s="39"/>
      <c r="O58" s="39"/>
    </row>
    <row r="59" spans="1:28">
      <c r="J59" s="39"/>
      <c r="K59" s="32"/>
      <c r="N59" s="39"/>
      <c r="O59" s="39"/>
    </row>
    <row r="60" spans="1:28">
      <c r="J60" s="39"/>
      <c r="K60" s="32"/>
      <c r="N60" s="39"/>
      <c r="O60" s="39"/>
    </row>
    <row r="61" spans="1:28">
      <c r="J61" s="39"/>
      <c r="K61" s="32"/>
    </row>
    <row r="62" spans="1:28">
      <c r="J62" s="39"/>
      <c r="K62" s="32"/>
    </row>
    <row r="63" spans="1:28">
      <c r="J63" s="39"/>
      <c r="K63" s="32"/>
    </row>
    <row r="64" spans="1:28">
      <c r="J64" s="39"/>
      <c r="K64" s="32"/>
    </row>
    <row r="65" spans="10:11">
      <c r="J65" s="39"/>
      <c r="K65" s="32"/>
    </row>
    <row r="66" spans="10:11">
      <c r="J66" s="39"/>
      <c r="K66" s="32"/>
    </row>
    <row r="67" spans="10:11">
      <c r="J67" s="39"/>
      <c r="K67" s="32"/>
    </row>
    <row r="68" spans="10:11">
      <c r="J68" s="39"/>
      <c r="K68" s="32"/>
    </row>
    <row r="69" spans="10:11">
      <c r="J69" s="39"/>
      <c r="K69" s="32"/>
    </row>
    <row r="70" spans="10:11">
      <c r="J70" s="39"/>
      <c r="K70" s="32"/>
    </row>
    <row r="71" spans="10:11">
      <c r="J71" s="39"/>
      <c r="K71" s="32"/>
    </row>
    <row r="72" spans="10:11">
      <c r="J72" s="39"/>
      <c r="K72" s="32"/>
    </row>
    <row r="73" spans="10:11">
      <c r="J73" s="39"/>
      <c r="K73" s="32"/>
    </row>
    <row r="74" spans="10:11">
      <c r="J74" s="39"/>
      <c r="K74" s="32"/>
    </row>
    <row r="75" spans="10:11">
      <c r="J75" s="39"/>
      <c r="K75" s="32"/>
    </row>
    <row r="76" spans="10:11">
      <c r="J76" s="39"/>
      <c r="K76" s="32"/>
    </row>
    <row r="77" spans="10:11">
      <c r="J77" s="39"/>
      <c r="K77" s="32"/>
    </row>
    <row r="78" spans="10:11">
      <c r="J78" s="39"/>
      <c r="K78" s="32"/>
    </row>
    <row r="79" spans="10:11">
      <c r="J79" s="39"/>
      <c r="K79" s="32"/>
    </row>
    <row r="80" spans="10:11">
      <c r="J80" s="39"/>
      <c r="K80" s="32"/>
    </row>
    <row r="81" spans="10:11">
      <c r="J81" s="39"/>
      <c r="K81" s="32"/>
    </row>
    <row r="82" spans="10:11">
      <c r="J82" s="39"/>
      <c r="K82" s="32"/>
    </row>
    <row r="83" spans="10:11">
      <c r="J83" s="39"/>
      <c r="K83" s="32"/>
    </row>
    <row r="84" spans="10:11">
      <c r="J84" s="39"/>
      <c r="K84" s="32"/>
    </row>
    <row r="85" spans="10:11">
      <c r="J85" s="39"/>
      <c r="K85" s="32"/>
    </row>
    <row r="86" spans="10:11">
      <c r="J86" s="39"/>
      <c r="K86" s="32"/>
    </row>
    <row r="87" spans="10:11">
      <c r="J87" s="39"/>
      <c r="K87" s="32"/>
    </row>
    <row r="88" spans="10:11">
      <c r="J88" s="39"/>
      <c r="K88" s="32"/>
    </row>
    <row r="89" spans="10:11">
      <c r="J89" s="39"/>
      <c r="K89" s="32"/>
    </row>
    <row r="90" spans="10:11">
      <c r="J90" s="39"/>
      <c r="K90" s="32"/>
    </row>
    <row r="91" spans="10:11">
      <c r="J91" s="39"/>
      <c r="K91" s="32"/>
    </row>
    <row r="92" spans="10:11">
      <c r="J92" s="39"/>
      <c r="K92" s="32"/>
    </row>
    <row r="93" spans="10:11">
      <c r="J93" s="39"/>
      <c r="K93" s="32"/>
    </row>
    <row r="94" spans="10:11">
      <c r="J94" s="39"/>
      <c r="K94" s="32"/>
    </row>
    <row r="95" spans="10:11">
      <c r="J95" s="39"/>
      <c r="K95" s="32"/>
    </row>
  </sheetData>
  <sheetProtection formatCells="0" formatColumns="0" formatRows="0"/>
  <protectedRanges>
    <protectedRange algorithmName="SHA-512" hashValue="09jzJxAH+giazvQZmJXE//0PbwPk2MA19AcMNldQXcPcMJS1oCImliZCAhf2M6cySJZVX9tGxdCyjL9WdlsgIQ==" saltValue="sqwP5QeRd1XHfZLWWsfXpQ==" spinCount="100000" sqref="P7:U49" name="VALORACION"/>
  </protectedRanges>
  <mergeCells count="51">
    <mergeCell ref="E24:E38"/>
    <mergeCell ref="F24:F38"/>
    <mergeCell ref="G24:G38"/>
    <mergeCell ref="H24:H38"/>
    <mergeCell ref="I24:I38"/>
    <mergeCell ref="E39:E43"/>
    <mergeCell ref="F39:F43"/>
    <mergeCell ref="G39:G43"/>
    <mergeCell ref="H39:H43"/>
    <mergeCell ref="I39:I43"/>
    <mergeCell ref="E44:E49"/>
    <mergeCell ref="F44:F49"/>
    <mergeCell ref="G44:G49"/>
    <mergeCell ref="H44:H49"/>
    <mergeCell ref="I44:I49"/>
    <mergeCell ref="A39:A43"/>
    <mergeCell ref="B39:B43"/>
    <mergeCell ref="D39:D43"/>
    <mergeCell ref="D44:D49"/>
    <mergeCell ref="B44:B49"/>
    <mergeCell ref="A44:A49"/>
    <mergeCell ref="A12:A23"/>
    <mergeCell ref="D24:D38"/>
    <mergeCell ref="B24:B38"/>
    <mergeCell ref="A24:A38"/>
    <mergeCell ref="B7:B11"/>
    <mergeCell ref="A7:A11"/>
    <mergeCell ref="D12:D23"/>
    <mergeCell ref="B12:B23"/>
    <mergeCell ref="D7:D11"/>
    <mergeCell ref="E12:E23"/>
    <mergeCell ref="F12:F23"/>
    <mergeCell ref="H7:H11"/>
    <mergeCell ref="I7:I11"/>
    <mergeCell ref="E7:E11"/>
    <mergeCell ref="G12:G23"/>
    <mergeCell ref="H12:H23"/>
    <mergeCell ref="I12:I23"/>
    <mergeCell ref="F7:F11"/>
    <mergeCell ref="G7:G11"/>
    <mergeCell ref="B1:Y1"/>
    <mergeCell ref="B2:Y2"/>
    <mergeCell ref="B3:Y3"/>
    <mergeCell ref="Z3:AB3"/>
    <mergeCell ref="Z2:AB2"/>
    <mergeCell ref="Z1:AB1"/>
    <mergeCell ref="W4:AB5"/>
    <mergeCell ref="N4:V4"/>
    <mergeCell ref="N5:V5"/>
    <mergeCell ref="J4:M5"/>
    <mergeCell ref="B4:I5"/>
  </mergeCells>
  <conditionalFormatting sqref="L6 L50:L1048576">
    <cfRule type="containsText" dxfId="8" priority="4" operator="containsText" text="Positivo">
      <formula>NOT(ISERROR(SEARCH("Positivo",L6)))</formula>
    </cfRule>
    <cfRule type="containsText" dxfId="7" priority="5" operator="containsText" text="Negativo">
      <formula>NOT(ISERROR(SEARCH("Negativo",L6)))</formula>
    </cfRule>
  </conditionalFormatting>
  <conditionalFormatting sqref="L6">
    <cfRule type="containsText" dxfId="6" priority="7" operator="containsText" text="Positivo">
      <formula>NOT(ISERROR(SEARCH("Positivo",L6)))</formula>
    </cfRule>
  </conditionalFormatting>
  <conditionalFormatting sqref="T6:T1048576">
    <cfRule type="containsText" dxfId="5" priority="1" operator="containsText" text="Potencialmente No Tolerable">
      <formula>NOT(ISERROR(SEARCH("Potencialmente No Tolerable",T6)))</formula>
    </cfRule>
    <cfRule type="containsText" dxfId="4" priority="2" operator="containsText" text="No Tolerable">
      <formula>NOT(ISERROR(SEARCH("No Tolerable",T6)))</formula>
    </cfRule>
    <cfRule type="containsText" dxfId="3" priority="3" operator="containsText" text="Tolerable">
      <formula>NOT(ISERROR(SEARCH("Tolerable",T6)))</formula>
    </cfRule>
  </conditionalFormatting>
  <dataValidations count="2">
    <dataValidation type="list" allowBlank="1" showInputMessage="1" showErrorMessage="1" sqref="G50:G65536 G44" xr:uid="{00000000-0002-0000-0200-000001000000}">
      <formula1>INDIRECT(G44)</formula1>
    </dataValidation>
    <dataValidation type="list" allowBlank="1" showInputMessage="1" showErrorMessage="1" sqref="K7:K60 G7:G43" xr:uid="{00000000-0002-0000-0200-000000000000}">
      <formula1>INDIRECT(F7)</formula1>
    </dataValidation>
  </dataValidations>
  <pageMargins left="0.7" right="0.7" top="0.75" bottom="0.75" header="0.3" footer="0.3"/>
  <pageSetup paperSize="9" orientation="portrait" r:id="rId1"/>
  <ignoredErrors>
    <ignoredError sqref="P38:U49 P7:U36"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2000000}">
          <x14:formula1>
            <xm:f>LISTAS!$A$1:$C$1</xm:f>
          </x14:formula1>
          <xm:sqref>F7:F43</xm:sqref>
        </x14:dataValidation>
        <x14:dataValidation type="list" allowBlank="1" showInputMessage="1" showErrorMessage="1" xr:uid="{00000000-0002-0000-0200-000003000000}">
          <x14:formula1>
            <xm:f>LISTAS!$D$2:$D$4</xm:f>
          </x14:formula1>
          <xm:sqref>H7:H43</xm:sqref>
        </x14:dataValidation>
        <x14:dataValidation type="list" allowBlank="1" showInputMessage="1" showErrorMessage="1" xr:uid="{00000000-0002-0000-0200-000004000000}">
          <x14:formula1>
            <xm:f>LISTAS!$E$1:$N$1</xm:f>
          </x14:formula1>
          <xm:sqref>J7:J43</xm:sqref>
        </x14:dataValidation>
        <x14:dataValidation type="list" allowBlank="1" showInputMessage="1" showErrorMessage="1" xr:uid="{00000000-0002-0000-0200-000005000000}">
          <x14:formula1>
            <xm:f>LISTAS!$O$2:$O$3</xm:f>
          </x14:formula1>
          <xm:sqref>L7:L49</xm:sqref>
        </x14:dataValidation>
        <x14:dataValidation type="list" allowBlank="1" showInputMessage="1" showErrorMessage="1" xr:uid="{00000000-0002-0000-0200-000006000000}">
          <x14:formula1>
            <xm:f>LISTAS!$P$2:$P$9</xm:f>
          </x14:formula1>
          <xm:sqref>M7:M49</xm:sqref>
        </x14:dataValidation>
        <x14:dataValidation type="list" allowBlank="1" showInputMessage="1" showErrorMessage="1" xr:uid="{00000000-0002-0000-0200-000007000000}">
          <x14:formula1>
            <xm:f>LISTAS!$Q$2:$Q$4</xm:f>
          </x14:formula1>
          <xm:sqref>N7:N49</xm:sqref>
        </x14:dataValidation>
        <x14:dataValidation type="list" allowBlank="1" showInputMessage="1" showErrorMessage="1" xr:uid="{00000000-0002-0000-0200-000008000000}">
          <x14:formula1>
            <xm:f>LISTAS!$S$2:$S$4</xm:f>
          </x14:formula1>
          <xm:sqref>O7:O49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3"/>
  <sheetViews>
    <sheetView zoomScaleNormal="100" workbookViewId="0">
      <selection activeCell="A3" sqref="A3"/>
    </sheetView>
  </sheetViews>
  <sheetFormatPr defaultColWidth="11.5703125" defaultRowHeight="18"/>
  <cols>
    <col min="1" max="1" width="46.5703125" style="18" bestFit="1" customWidth="1"/>
    <col min="2" max="2" width="23.85546875" style="18" bestFit="1" customWidth="1"/>
    <col min="3" max="3" width="17.28515625" style="19" bestFit="1" customWidth="1"/>
    <col min="4" max="16384" width="11.5703125" style="18"/>
  </cols>
  <sheetData>
    <row r="1" spans="1:4" ht="61.15" customHeight="1">
      <c r="A1" s="176" t="s">
        <v>247</v>
      </c>
      <c r="B1" s="176"/>
      <c r="C1" s="176"/>
      <c r="D1" s="176"/>
    </row>
    <row r="2" spans="1:4">
      <c r="A2"/>
      <c r="B2"/>
      <c r="C2" s="64"/>
    </row>
    <row r="3" spans="1:4">
      <c r="A3" s="86" t="s">
        <v>160</v>
      </c>
      <c r="B3" s="87" t="s">
        <v>248</v>
      </c>
    </row>
    <row r="4" spans="1:4">
      <c r="A4" s="86" t="s">
        <v>14</v>
      </c>
      <c r="B4" s="87" t="s">
        <v>248</v>
      </c>
    </row>
    <row r="5" spans="1:4">
      <c r="A5" s="86" t="s">
        <v>3</v>
      </c>
      <c r="B5" s="87" t="s">
        <v>248</v>
      </c>
    </row>
    <row r="6" spans="1:4">
      <c r="A6" s="11"/>
      <c r="B6" s="11"/>
    </row>
    <row r="7" spans="1:4" s="19" customFormat="1" ht="72">
      <c r="A7" s="88" t="s">
        <v>166</v>
      </c>
      <c r="B7" s="88" t="s">
        <v>167</v>
      </c>
      <c r="C7" s="89" t="s">
        <v>249</v>
      </c>
    </row>
    <row r="8" spans="1:4" s="19" customFormat="1">
      <c r="A8" s="87" t="s">
        <v>6</v>
      </c>
      <c r="B8" s="87"/>
      <c r="C8" s="90">
        <v>17</v>
      </c>
    </row>
    <row r="9" spans="1:4" s="19" customFormat="1">
      <c r="A9" s="87" t="s">
        <v>9</v>
      </c>
      <c r="B9" s="87"/>
      <c r="C9" s="90">
        <v>11.461538461538462</v>
      </c>
    </row>
    <row r="10" spans="1:4">
      <c r="A10" s="87" t="s">
        <v>10</v>
      </c>
      <c r="B10" s="87"/>
      <c r="C10" s="90">
        <v>11</v>
      </c>
    </row>
    <row r="11" spans="1:4">
      <c r="A11" s="87" t="s">
        <v>11</v>
      </c>
      <c r="B11" s="87"/>
      <c r="C11" s="90">
        <v>5</v>
      </c>
    </row>
    <row r="12" spans="1:4">
      <c r="A12" s="87" t="s">
        <v>13</v>
      </c>
      <c r="B12" s="87"/>
      <c r="C12" s="90">
        <v>25</v>
      </c>
    </row>
    <row r="13" spans="1:4">
      <c r="A13" s="87" t="s">
        <v>5</v>
      </c>
      <c r="B13" s="87"/>
      <c r="C13" s="90">
        <v>12</v>
      </c>
    </row>
    <row r="14" spans="1:4">
      <c r="A14" s="87" t="s">
        <v>8</v>
      </c>
      <c r="B14" s="87"/>
      <c r="C14" s="90">
        <v>3</v>
      </c>
    </row>
    <row r="15" spans="1:4">
      <c r="A15" s="87" t="s">
        <v>4</v>
      </c>
      <c r="B15" s="87"/>
      <c r="C15" s="90">
        <v>10.777777777777779</v>
      </c>
    </row>
    <row r="16" spans="1:4">
      <c r="A16" s="87" t="s">
        <v>12</v>
      </c>
      <c r="B16" s="87"/>
      <c r="C16" s="90">
        <v>5</v>
      </c>
    </row>
    <row r="17" spans="1:3" hidden="1">
      <c r="A17" s="87" t="s">
        <v>250</v>
      </c>
      <c r="B17" s="87"/>
      <c r="C17" s="91">
        <v>11</v>
      </c>
    </row>
    <row r="18" spans="1:3">
      <c r="A18"/>
      <c r="B18"/>
      <c r="C18"/>
    </row>
    <row r="19" spans="1:3">
      <c r="A19"/>
      <c r="B19"/>
      <c r="C19"/>
    </row>
    <row r="20" spans="1:3">
      <c r="A20"/>
      <c r="B20"/>
      <c r="C20"/>
    </row>
    <row r="21" spans="1:3">
      <c r="A21"/>
      <c r="B21"/>
      <c r="C21"/>
    </row>
    <row r="22" spans="1:3">
      <c r="A22"/>
      <c r="B22"/>
      <c r="C22"/>
    </row>
    <row r="23" spans="1:3">
      <c r="A23"/>
      <c r="B23"/>
      <c r="C23"/>
    </row>
    <row r="24" spans="1:3">
      <c r="A24"/>
      <c r="B24"/>
      <c r="C24"/>
    </row>
    <row r="25" spans="1:3">
      <c r="A25"/>
      <c r="B25"/>
      <c r="C25"/>
    </row>
    <row r="26" spans="1:3">
      <c r="A26"/>
      <c r="B26"/>
      <c r="C26"/>
    </row>
    <row r="27" spans="1:3">
      <c r="A27"/>
      <c r="B27"/>
      <c r="C27"/>
    </row>
    <row r="28" spans="1:3">
      <c r="A28"/>
      <c r="B28"/>
      <c r="C28"/>
    </row>
    <row r="29" spans="1:3">
      <c r="A29"/>
      <c r="B29"/>
      <c r="C29"/>
    </row>
    <row r="30" spans="1:3">
      <c r="A30"/>
      <c r="B30"/>
      <c r="C30"/>
    </row>
    <row r="31" spans="1:3">
      <c r="A31"/>
      <c r="B31"/>
      <c r="C31"/>
    </row>
    <row r="32" spans="1:3" hidden="1">
      <c r="A32"/>
      <c r="B32"/>
      <c r="C32"/>
    </row>
    <row r="33" spans="1:3">
      <c r="A33"/>
      <c r="B33"/>
      <c r="C33"/>
    </row>
  </sheetData>
  <mergeCells count="1">
    <mergeCell ref="A1:D1"/>
  </mergeCells>
  <conditionalFormatting pivot="1" sqref="C8:C16">
    <cfRule type="cellIs" dxfId="2" priority="3" operator="between">
      <formula>0</formula>
      <formula>10</formula>
    </cfRule>
  </conditionalFormatting>
  <conditionalFormatting pivot="1" sqref="C8:C16">
    <cfRule type="cellIs" dxfId="1" priority="2" operator="between">
      <formula>10.01</formula>
      <formula>15</formula>
    </cfRule>
  </conditionalFormatting>
  <conditionalFormatting pivot="1" sqref="C8:C16">
    <cfRule type="cellIs" dxfId="0"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9" ma:contentTypeDescription="Crear nuevo documento." ma:contentTypeScope="" ma:versionID="7f8f2aa15b94d1d17a37d61e6ccd1842">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7ea4f9c6bb8161347968d5ec31edd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Props1.xml><?xml version="1.0" encoding="utf-8"?>
<ds:datastoreItem xmlns:ds="http://schemas.openxmlformats.org/officeDocument/2006/customXml" ds:itemID="{D8785DDD-ED55-48F9-AC0E-1CB36C5B4045}"/>
</file>

<file path=customXml/itemProps2.xml><?xml version="1.0" encoding="utf-8"?>
<ds:datastoreItem xmlns:ds="http://schemas.openxmlformats.org/officeDocument/2006/customXml" ds:itemID="{225F0E81-418F-45B2-B3D7-ECD3DAA1E9AB}"/>
</file>

<file path=customXml/itemProps3.xml><?xml version="1.0" encoding="utf-8"?>
<ds:datastoreItem xmlns:ds="http://schemas.openxmlformats.org/officeDocument/2006/customXml" ds:itemID="{064E7CDB-E53A-45CA-9E7D-A8CCBFA91F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Diego Armando Lozano Salcedo</cp:lastModifiedBy>
  <cp:revision/>
  <dcterms:created xsi:type="dcterms:W3CDTF">2022-07-08T22:04:58Z</dcterms:created>
  <dcterms:modified xsi:type="dcterms:W3CDTF">2023-11-27T12:32:12Z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