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defaultThemeVersion="166925"/>
  <mc:AlternateContent xmlns:mc="http://schemas.openxmlformats.org/markup-compatibility/2006">
    <mc:Choice Requires="x15">
      <x15ac:absPath xmlns:x15ac="http://schemas.microsoft.com/office/spreadsheetml/2010/11/ac" url="D:\Agencia Nacional de Minería\Grupo Planeación\SGA\Matrices de Aspectos e Impactos Ambientales\2023\"/>
    </mc:Choice>
  </mc:AlternateContent>
  <xr:revisionPtr revIDLastSave="3" documentId="13_ncr:1_{8A0DC9F4-D36B-490B-839F-F603DC840EF5}" xr6:coauthVersionLast="47" xr6:coauthVersionMax="47" xr10:uidLastSave="{6FFCF5B7-8018-48D2-AAAD-7F40BE426C8B}"/>
  <bookViews>
    <workbookView xWindow="-120" yWindow="-120" windowWidth="20730" windowHeight="11040" tabRatio="574" firstSheet="1" activeTab="1" xr2:uid="{00000000-000D-0000-FFFF-FFFF00000000}"/>
  </bookViews>
  <sheets>
    <sheet name="LISTAS" sheetId="1" r:id="rId1"/>
    <sheet name="PORTADA" sheetId="8" r:id="rId2"/>
    <sheet name="INSTRUCCIONES" sheetId="6" r:id="rId3"/>
    <sheet name="A&amp;I" sheetId="2" r:id="rId4"/>
    <sheet name="TD-A&amp;I" sheetId="7" r:id="rId5"/>
  </sheets>
  <externalReferences>
    <externalReference r:id="rId6"/>
    <externalReference r:id="rId7"/>
  </externalReferences>
  <definedNames>
    <definedName name="_xlnm._FilterDatabase" localSheetId="3" hidden="1">'A&amp;I'!$A$6:$AB$50</definedName>
    <definedName name="_xlnm.Print_Area" localSheetId="1">PORTADA!$A:$K</definedName>
    <definedName name="CARGOS">[1]ROL!$B$2:$G42</definedName>
    <definedName name="MATRIZ1">[2]LISTAS!$B$2:$B$12</definedName>
    <definedName name="MATRIZ2">[2]LISTAS!$R$2:$S$4</definedName>
    <definedName name="MATRIZ3">[2]LISTAS!$T$2:$U$4</definedName>
    <definedName name="MATRIZ4">[2]LISTAS!$AB$2:$AC$13</definedName>
    <definedName name="No_determinado">#REF!</definedName>
  </definedNames>
  <calcPr calcId="191028" concurrentCalc="0"/>
  <pivotCaches>
    <pivotCache cacheId="34582"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5" i="2" l="1"/>
  <c r="R35" i="2"/>
  <c r="Q45" i="2"/>
  <c r="R45" i="2"/>
  <c r="Q46" i="2"/>
  <c r="R46" i="2"/>
  <c r="Q47" i="2"/>
  <c r="R47" i="2"/>
  <c r="Q48" i="2"/>
  <c r="R48" i="2"/>
  <c r="Q49" i="2"/>
  <c r="R49" i="2"/>
  <c r="Q50" i="2"/>
  <c r="R50" i="2"/>
  <c r="Q43" i="2"/>
  <c r="R43" i="2"/>
  <c r="Q21" i="2"/>
  <c r="R21" i="2"/>
  <c r="Q8" i="2"/>
  <c r="R8" i="2"/>
  <c r="Q9" i="2"/>
  <c r="R9" i="2"/>
  <c r="Q10" i="2"/>
  <c r="R10" i="2"/>
  <c r="Q11" i="2"/>
  <c r="R11" i="2"/>
  <c r="Q12" i="2"/>
  <c r="R12" i="2"/>
  <c r="Q13" i="2"/>
  <c r="R13" i="2"/>
  <c r="Q14" i="2"/>
  <c r="R14" i="2"/>
  <c r="Q15" i="2"/>
  <c r="R15" i="2"/>
  <c r="Q16" i="2"/>
  <c r="R16" i="2"/>
  <c r="Q17" i="2"/>
  <c r="R17" i="2"/>
  <c r="Q18" i="2"/>
  <c r="R18" i="2"/>
  <c r="Q19" i="2"/>
  <c r="R19" i="2"/>
  <c r="Q20" i="2"/>
  <c r="R20" i="2"/>
  <c r="Q22" i="2"/>
  <c r="R22" i="2"/>
  <c r="Q23" i="2"/>
  <c r="R23" i="2"/>
  <c r="Q24" i="2"/>
  <c r="R24" i="2"/>
  <c r="Q25" i="2"/>
  <c r="R25" i="2"/>
  <c r="Q26" i="2"/>
  <c r="R26" i="2"/>
  <c r="Q27" i="2"/>
  <c r="R27" i="2"/>
  <c r="Q28" i="2"/>
  <c r="R28" i="2"/>
  <c r="Q29" i="2"/>
  <c r="R29" i="2"/>
  <c r="Q30" i="2"/>
  <c r="R30" i="2"/>
  <c r="Q31" i="2"/>
  <c r="R31" i="2"/>
  <c r="Q32" i="2"/>
  <c r="R32" i="2"/>
  <c r="Q33" i="2"/>
  <c r="R33" i="2"/>
  <c r="Q34" i="2"/>
  <c r="R34" i="2"/>
  <c r="Q36" i="2"/>
  <c r="R36" i="2"/>
  <c r="Q37" i="2"/>
  <c r="R37" i="2"/>
  <c r="Q38" i="2"/>
  <c r="R38" i="2"/>
  <c r="Q39" i="2"/>
  <c r="R39" i="2"/>
  <c r="Q40" i="2"/>
  <c r="R40" i="2"/>
  <c r="Q41" i="2"/>
  <c r="R41" i="2"/>
  <c r="Q42" i="2"/>
  <c r="R42" i="2"/>
  <c r="Q44" i="2"/>
  <c r="R44" i="2"/>
  <c r="Q7" i="2"/>
  <c r="R7" i="2"/>
  <c r="S35" i="2"/>
  <c r="P35" i="2"/>
  <c r="S43" i="2"/>
  <c r="P43" i="2"/>
  <c r="S50" i="2"/>
  <c r="T50" i="2"/>
  <c r="U50" i="2"/>
  <c r="S49" i="2"/>
  <c r="P49" i="2"/>
  <c r="S48" i="2"/>
  <c r="T48" i="2"/>
  <c r="U48" i="2"/>
  <c r="S47" i="2"/>
  <c r="P47" i="2"/>
  <c r="S45" i="2"/>
  <c r="P45" i="2"/>
  <c r="S46" i="2"/>
  <c r="T46" i="2"/>
  <c r="U46" i="2"/>
  <c r="S33" i="2"/>
  <c r="P33" i="2"/>
  <c r="S30" i="2"/>
  <c r="P30" i="2"/>
  <c r="S41" i="2"/>
  <c r="P41" i="2"/>
  <c r="S40" i="2"/>
  <c r="P40" i="2"/>
  <c r="S31" i="2"/>
  <c r="P31" i="2"/>
  <c r="S29" i="2"/>
  <c r="P29" i="2"/>
  <c r="S27" i="2"/>
  <c r="P27" i="2"/>
  <c r="S21" i="2"/>
  <c r="P21" i="2"/>
  <c r="S24" i="2"/>
  <c r="P24" i="2"/>
  <c r="S20" i="2"/>
  <c r="T20" i="2"/>
  <c r="U20" i="2"/>
  <c r="S19" i="2"/>
  <c r="P19" i="2"/>
  <c r="S13" i="2"/>
  <c r="P13" i="2"/>
  <c r="S38" i="2"/>
  <c r="P38" i="2"/>
  <c r="S36" i="2"/>
  <c r="P36" i="2"/>
  <c r="S25" i="2"/>
  <c r="P25" i="2"/>
  <c r="S17" i="2"/>
  <c r="P17" i="2"/>
  <c r="S15" i="2"/>
  <c r="P15" i="2"/>
  <c r="S44" i="2"/>
  <c r="P44" i="2"/>
  <c r="S39" i="2"/>
  <c r="T39" i="2"/>
  <c r="U39" i="2"/>
  <c r="S32" i="2"/>
  <c r="P32" i="2"/>
  <c r="S22" i="2"/>
  <c r="P22" i="2"/>
  <c r="S18" i="2"/>
  <c r="P18" i="2"/>
  <c r="S12" i="2"/>
  <c r="P12" i="2"/>
  <c r="S37" i="2"/>
  <c r="P37" i="2"/>
  <c r="S28" i="2"/>
  <c r="T28" i="2"/>
  <c r="U28" i="2"/>
  <c r="S16" i="2"/>
  <c r="T16" i="2"/>
  <c r="U16" i="2"/>
  <c r="S42" i="2"/>
  <c r="P42" i="2"/>
  <c r="S34" i="2"/>
  <c r="P34" i="2"/>
  <c r="S26" i="2"/>
  <c r="P26" i="2"/>
  <c r="S23" i="2"/>
  <c r="P23" i="2"/>
  <c r="S14" i="2"/>
  <c r="P14" i="2"/>
  <c r="S8" i="2"/>
  <c r="P8" i="2"/>
  <c r="S7" i="2"/>
  <c r="T7" i="2"/>
  <c r="U7" i="2"/>
  <c r="S11" i="2"/>
  <c r="P11" i="2"/>
  <c r="S10" i="2"/>
  <c r="P10" i="2"/>
  <c r="S9" i="2"/>
  <c r="P9" i="2"/>
  <c r="T35" i="2"/>
  <c r="U35" i="2"/>
  <c r="T43" i="2"/>
  <c r="U43" i="2"/>
  <c r="T49" i="2"/>
  <c r="U49" i="2"/>
  <c r="P50" i="2"/>
  <c r="P48" i="2"/>
  <c r="P7" i="2"/>
  <c r="T33" i="2"/>
  <c r="U33" i="2"/>
  <c r="T47" i="2"/>
  <c r="U47" i="2"/>
  <c r="T34" i="2"/>
  <c r="U34" i="2"/>
  <c r="P20" i="2"/>
  <c r="T10" i="2"/>
  <c r="U10" i="2"/>
  <c r="T30" i="2"/>
  <c r="U30" i="2"/>
  <c r="T21" i="2"/>
  <c r="U21" i="2"/>
  <c r="P46" i="2"/>
  <c r="T45" i="2"/>
  <c r="U45" i="2"/>
  <c r="T24" i="2"/>
  <c r="U24" i="2"/>
  <c r="T29" i="2"/>
  <c r="U29" i="2"/>
  <c r="T42" i="2"/>
  <c r="U42" i="2"/>
  <c r="T41" i="2"/>
  <c r="U41" i="2"/>
  <c r="T40" i="2"/>
  <c r="U40" i="2"/>
  <c r="P39" i="2"/>
  <c r="T44" i="2"/>
  <c r="U44" i="2"/>
  <c r="T8" i="2"/>
  <c r="U8" i="2"/>
  <c r="T37" i="2"/>
  <c r="U37" i="2"/>
  <c r="T36" i="2"/>
  <c r="U36" i="2"/>
  <c r="T32" i="2"/>
  <c r="U32" i="2"/>
  <c r="T31" i="2"/>
  <c r="U31" i="2"/>
  <c r="P28" i="2"/>
  <c r="T27" i="2"/>
  <c r="U27" i="2"/>
  <c r="T25" i="2"/>
  <c r="U25" i="2"/>
  <c r="T26" i="2"/>
  <c r="U26" i="2"/>
  <c r="T19" i="2"/>
  <c r="U19" i="2"/>
  <c r="T38" i="2"/>
  <c r="U38" i="2"/>
  <c r="T22" i="2"/>
  <c r="U22" i="2"/>
  <c r="T18" i="2"/>
  <c r="U18" i="2"/>
  <c r="T17" i="2"/>
  <c r="U17" i="2"/>
  <c r="P16" i="2"/>
  <c r="T15" i="2"/>
  <c r="U15" i="2"/>
  <c r="T14" i="2"/>
  <c r="U14" i="2"/>
  <c r="T13" i="2"/>
  <c r="U13" i="2"/>
  <c r="T12" i="2"/>
  <c r="U12" i="2"/>
  <c r="T23" i="2"/>
  <c r="U23" i="2"/>
  <c r="T11" i="2"/>
  <c r="U11" i="2"/>
  <c r="T9" i="2"/>
  <c r="U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 Ip3</author>
    <author>Juliet Mora</author>
  </authors>
  <commentList>
    <comment ref="V6" authorId="0" shapeId="0" xr:uid="{B4FD08C8-5BD8-403F-BC6D-EF6CACB04AAB}">
      <text>
        <r>
          <rPr>
            <b/>
            <sz val="9"/>
            <color indexed="81"/>
            <rFont val="Tahoma"/>
            <family val="2"/>
          </rPr>
          <t>Lenovo Ip3:</t>
        </r>
        <r>
          <rPr>
            <sz val="9"/>
            <color indexed="81"/>
            <rFont val="Tahoma"/>
            <family val="2"/>
          </rPr>
          <t xml:space="preserve">
La descripción de la valoración inicial estará sujeta a las comisiones que se adelanten en el año 2024.</t>
        </r>
      </text>
    </comment>
    <comment ref="X6" authorId="1" shapeId="0" xr:uid="{00000000-0006-0000-0200-000001000000}">
      <text>
        <r>
          <rPr>
            <b/>
            <sz val="9"/>
            <color rgb="FF000000"/>
            <rFont val="Tahoma"/>
            <family val="2"/>
          </rPr>
          <t>Año anterior</t>
        </r>
      </text>
    </comment>
  </commentList>
</comments>
</file>

<file path=xl/sharedStrings.xml><?xml version="1.0" encoding="utf-8"?>
<sst xmlns="http://schemas.openxmlformats.org/spreadsheetml/2006/main" count="599" uniqueCount="238">
  <si>
    <t>ESSM</t>
  </si>
  <si>
    <t>PASSM</t>
  </si>
  <si>
    <t>PAR</t>
  </si>
  <si>
    <t>Condiciones de operación</t>
  </si>
  <si>
    <t>Generación_de_Emisiones</t>
  </si>
  <si>
    <t>Generación_de_vertimientos</t>
  </si>
  <si>
    <t>Consumo_del_recurso_hídrico</t>
  </si>
  <si>
    <t>Ocupación_del_suelo</t>
  </si>
  <si>
    <t>Generación_de_derrames</t>
  </si>
  <si>
    <t>Generación_de_residuos</t>
  </si>
  <si>
    <t>Consumo_de_materias_primas_e_insumos</t>
  </si>
  <si>
    <t>Generación_de_empleo</t>
  </si>
  <si>
    <t>Uso_de_publicidad</t>
  </si>
  <si>
    <t>Consumo_de_energía_eléctrica</t>
  </si>
  <si>
    <t>Tipo de impacto</t>
  </si>
  <si>
    <t>Componente Ambiental</t>
  </si>
  <si>
    <t>Probabilidad</t>
  </si>
  <si>
    <t>Valor probabilidad</t>
  </si>
  <si>
    <t>Consecuencia</t>
  </si>
  <si>
    <t>Valor consecuencia</t>
  </si>
  <si>
    <t>Significancia</t>
  </si>
  <si>
    <t>ESSM Amagá</t>
  </si>
  <si>
    <t>PASSM Bucaramanga</t>
  </si>
  <si>
    <t>Sede Central - Bogotá</t>
  </si>
  <si>
    <t>Normal</t>
  </si>
  <si>
    <t>Contaminación por emisión de contaminantes criterio</t>
  </si>
  <si>
    <t>Contaminación por descarga por aguas residuales domésticas</t>
  </si>
  <si>
    <t>Agotamiento del recurso hídrico</t>
  </si>
  <si>
    <t>Afectación por disminución del recurso</t>
  </si>
  <si>
    <t>Contaminación del suelo</t>
  </si>
  <si>
    <t>Contaminación por generación de residuos orgánicos</t>
  </si>
  <si>
    <t>Agotamiento General de los recursos naturales</t>
  </si>
  <si>
    <t>Desarrollo del recurso humano</t>
  </si>
  <si>
    <t>Contaminación visual</t>
  </si>
  <si>
    <t>Presión sobre el recurso energético eléctrico</t>
  </si>
  <si>
    <t>Negativo</t>
  </si>
  <si>
    <t>Atmosférico - aire</t>
  </si>
  <si>
    <t>Improbable</t>
  </si>
  <si>
    <t>Baja</t>
  </si>
  <si>
    <t>Tolerable</t>
  </si>
  <si>
    <t>ESSM Cúcuta</t>
  </si>
  <si>
    <t>PASSM Marmato</t>
  </si>
  <si>
    <t>PAR Bucaramanga</t>
  </si>
  <si>
    <t>Anormal</t>
  </si>
  <si>
    <t>Contaminación por emisión de gases de efecto invernadero (GEI)</t>
  </si>
  <si>
    <t>Contaminación por descarga por aguas residuales NO domésticas</t>
  </si>
  <si>
    <t>Aprovechamiento del recurso hídrico</t>
  </si>
  <si>
    <t>Contaminación por generación de residuos peligrosos</t>
  </si>
  <si>
    <t>Positivo</t>
  </si>
  <si>
    <t>Hidrológico - agua</t>
  </si>
  <si>
    <t>Probable</t>
  </si>
  <si>
    <t>Moderada</t>
  </si>
  <si>
    <t>No tolerable</t>
  </si>
  <si>
    <t>ESSM Jamundí</t>
  </si>
  <si>
    <t>PASSM Pasto</t>
  </si>
  <si>
    <t>PAR Cali</t>
  </si>
  <si>
    <t>Situación de emergencia</t>
  </si>
  <si>
    <t>Contaminación por emisión de sustancias tóxicas</t>
  </si>
  <si>
    <t>Contaminación por generación de residuos de escombro</t>
  </si>
  <si>
    <t>Geológico - suelo</t>
  </si>
  <si>
    <t>Certero</t>
  </si>
  <si>
    <t>Alta</t>
  </si>
  <si>
    <t>Potencialmente no tolerable</t>
  </si>
  <si>
    <t>ESSM Nobsa</t>
  </si>
  <si>
    <t>PASSM Remedios</t>
  </si>
  <si>
    <t>PAR Cartagena</t>
  </si>
  <si>
    <t>Contaminación por emisión de sustancias molestas (olores)</t>
  </si>
  <si>
    <t>Contaminación por generación de residuos aprovechables</t>
  </si>
  <si>
    <t>Biológico - biodiversidad</t>
  </si>
  <si>
    <t>ESSM Ubaté</t>
  </si>
  <si>
    <t>PAR Cúcuta</t>
  </si>
  <si>
    <t>Contaminación por emisión de ruido</t>
  </si>
  <si>
    <t>Contaminación por generación de residuos No aprovechables</t>
  </si>
  <si>
    <t>Sociocultural - social</t>
  </si>
  <si>
    <t>PAR Ibagué</t>
  </si>
  <si>
    <t>Aprovechamiento de residuos aprovechables</t>
  </si>
  <si>
    <t>Paisajístico</t>
  </si>
  <si>
    <t>PAR Manizales</t>
  </si>
  <si>
    <t>PAR Medellín</t>
  </si>
  <si>
    <t>Energético</t>
  </si>
  <si>
    <t>PAR Nobsa</t>
  </si>
  <si>
    <t>PAR Pasto</t>
  </si>
  <si>
    <t>PAR Quibdó</t>
  </si>
  <si>
    <t>PAR Valledupar</t>
  </si>
  <si>
    <t>MATRIZ ASPECTOS E IMPACTOS AMBIENTALES</t>
  </si>
  <si>
    <t>MANUAL DEL SISTEMA INTEGRADO DE GESTIÓN</t>
  </si>
  <si>
    <t>INSTRUCCIONES DE DILIGENCIAMIENTO</t>
  </si>
  <si>
    <t>ASPECTOS E IMPACTOS AMBIENTALES - A&amp;I</t>
  </si>
  <si>
    <t>CONTROL DE CAMBIOS</t>
  </si>
  <si>
    <t>VERSIÓN</t>
  </si>
  <si>
    <t>FECHA</t>
  </si>
  <si>
    <t>DESCRIPCIÓN DEL CAMBIO</t>
  </si>
  <si>
    <t>Creación del documento</t>
  </si>
  <si>
    <t>Valoración y control del aspecto e impacto ambiental 2019-2020</t>
  </si>
  <si>
    <t>Valoración y control del aspecto e impacto ambiental 2020 extraordinaria</t>
  </si>
  <si>
    <t>Valoración y control del aspecto e impacto ambiental 2021</t>
  </si>
  <si>
    <t>Actualización metodo y ajuste a la matriz para la identificación, valoración y significancia de los aspectos e impactos ambientales 2022</t>
  </si>
  <si>
    <t>Actualización de la valoración y control del aspecto e impacto ambiental 2023</t>
  </si>
  <si>
    <t>ELABORÓ</t>
  </si>
  <si>
    <t>REVISÓ</t>
  </si>
  <si>
    <t>APROBÓ</t>
  </si>
  <si>
    <r>
      <rPr>
        <b/>
        <sz val="10"/>
        <color theme="1"/>
        <rFont val="Arial Narrow"/>
        <family val="2"/>
      </rPr>
      <t xml:space="preserve">Nombre: </t>
    </r>
    <r>
      <rPr>
        <sz val="10"/>
        <color theme="1"/>
        <rFont val="Arial Narrow"/>
        <family val="2"/>
      </rPr>
      <t xml:space="preserve">Yenny Yassiris Gómez Pinilla
</t>
    </r>
    <r>
      <rPr>
        <b/>
        <sz val="10"/>
        <color theme="1"/>
        <rFont val="Arial Narrow"/>
        <family val="2"/>
      </rPr>
      <t>Cargo:</t>
    </r>
    <r>
      <rPr>
        <sz val="10"/>
        <color theme="1"/>
        <rFont val="Arial Narrow"/>
        <family val="2"/>
      </rPr>
      <t xml:space="preserve">  Contratista Grupo de Planeación
</t>
    </r>
  </si>
  <si>
    <r>
      <rPr>
        <b/>
        <sz val="10"/>
        <color theme="1"/>
        <rFont val="Arial Narrow"/>
        <family val="2"/>
      </rPr>
      <t xml:space="preserve">Nombre: </t>
    </r>
    <r>
      <rPr>
        <sz val="10"/>
        <color theme="1"/>
        <rFont val="Arial Narrow"/>
        <family val="2"/>
      </rPr>
      <t xml:space="preserve">Esteban Felipe Castillo Jimenez
</t>
    </r>
    <r>
      <rPr>
        <b/>
        <sz val="10"/>
        <color theme="1"/>
        <rFont val="Arial Narrow"/>
        <family val="2"/>
      </rPr>
      <t>Cargo:</t>
    </r>
    <r>
      <rPr>
        <sz val="10"/>
        <color theme="1"/>
        <rFont val="Arial Narrow"/>
        <family val="2"/>
      </rPr>
      <t xml:space="preserve">  Coordinador Grupo de Planeación
</t>
    </r>
    <r>
      <rPr>
        <b/>
        <sz val="10"/>
        <color theme="1"/>
        <rFont val="Arial Narrow"/>
        <family val="2"/>
      </rPr>
      <t>Nombre</t>
    </r>
    <r>
      <rPr>
        <sz val="10"/>
        <color theme="1"/>
        <rFont val="Arial Narrow"/>
        <family val="2"/>
      </rPr>
      <t xml:space="preserve">: Diego Armando Lozano Salcedo
</t>
    </r>
    <r>
      <rPr>
        <b/>
        <sz val="10"/>
        <color theme="1"/>
        <rFont val="Arial Narrow"/>
        <family val="2"/>
      </rPr>
      <t>Cargo:</t>
    </r>
    <r>
      <rPr>
        <sz val="10"/>
        <color theme="1"/>
        <rFont val="Arial Narrow"/>
        <family val="2"/>
      </rPr>
      <t xml:space="preserve">  Contratista Grupo de Planeación</t>
    </r>
  </si>
  <si>
    <r>
      <rPr>
        <b/>
        <sz val="10"/>
        <color theme="1"/>
        <rFont val="Arial Narrow"/>
        <family val="2"/>
      </rPr>
      <t xml:space="preserve">Nombre: </t>
    </r>
    <r>
      <rPr>
        <sz val="10"/>
        <color theme="1"/>
        <rFont val="Arial Narrow"/>
        <family val="2"/>
      </rPr>
      <t xml:space="preserve">Esteban Felipe Castillo Jimenez
</t>
    </r>
    <r>
      <rPr>
        <b/>
        <sz val="10"/>
        <color theme="1"/>
        <rFont val="Arial Narrow"/>
        <family val="2"/>
      </rPr>
      <t>Cargo:</t>
    </r>
    <r>
      <rPr>
        <sz val="10"/>
        <color theme="1"/>
        <rFont val="Arial Narrow"/>
        <family val="2"/>
      </rPr>
      <t xml:space="preserve">  Coordinador Grupo de Planeación
</t>
    </r>
  </si>
  <si>
    <t>INSTRUCCIONES</t>
  </si>
  <si>
    <t>El documento está compuesto por tres hojas de la siguiente manera:</t>
  </si>
  <si>
    <r>
      <t>A&amp;I:</t>
    </r>
    <r>
      <rPr>
        <sz val="9"/>
        <color indexed="8"/>
        <rFont val="Arial Narrow"/>
        <family val="2"/>
      </rPr>
      <t xml:space="preserve"> En esta hoja se identifican y valoran los aspectos e impactos ambientales por Procesos, Actividades, Productos y Servicios</t>
    </r>
    <r>
      <rPr>
        <b/>
        <sz val="9"/>
        <color indexed="8"/>
        <rFont val="Arial Narrow"/>
        <family val="2"/>
      </rPr>
      <t xml:space="preserve"> </t>
    </r>
    <r>
      <rPr>
        <sz val="9"/>
        <color indexed="8"/>
        <rFont val="Arial Narrow"/>
        <family val="2"/>
      </rPr>
      <t>agrupados en cinco actividades estratégicas ( Administrativas, Servicios generales, Mantenimiento, Servicio al cliente y Traslados o comisiones), que interactuan directamente con los diferentes componentes ambientales y que como resultado del desarrollo generan un impacto positivo o negativo sobre los recursos y el ambiente.</t>
    </r>
  </si>
  <si>
    <r>
      <t>TD-A&amp;I:</t>
    </r>
    <r>
      <rPr>
        <sz val="9"/>
        <color indexed="8"/>
        <rFont val="Arial Narrow"/>
        <family val="2"/>
      </rPr>
      <t xml:space="preserve"> En esta hoja se podrá obtener la información referente al comportamiento y priorización de los aspectos e impactos ambientales significativos que requieren de control de acuerdo a la valorización realizada</t>
    </r>
    <r>
      <rPr>
        <b/>
        <sz val="9"/>
        <color indexed="8"/>
        <rFont val="Arial Narrow"/>
        <family val="2"/>
      </rPr>
      <t>.</t>
    </r>
  </si>
  <si>
    <r>
      <t>GD-GENERAL</t>
    </r>
    <r>
      <rPr>
        <sz val="9"/>
        <color indexed="8"/>
        <rFont val="Arial Narrow"/>
        <family val="2"/>
      </rPr>
      <t>: En esta hoja se gráfican los resultados obtenidos en la hojaTD-A&amp;I. El gráfico es dinámico.</t>
    </r>
  </si>
  <si>
    <t>HOJA A&amp;I</t>
  </si>
  <si>
    <r>
      <rPr>
        <b/>
        <sz val="9"/>
        <color indexed="8"/>
        <rFont val="Arial Narrow"/>
        <family val="2"/>
      </rPr>
      <t xml:space="preserve">Fecha de registro: </t>
    </r>
    <r>
      <rPr>
        <sz val="9"/>
        <color indexed="8"/>
        <rFont val="Arial Narrow"/>
        <family val="2"/>
      </rPr>
      <t>se debe registrar la fecha en la que se identifica la fuente del aspecto e impacto ambiental.</t>
    </r>
  </si>
  <si>
    <t>Sección Identificación de Procesos, Actividades, Productos y Servicios:</t>
  </si>
  <si>
    <r>
      <t>Macroproceso:</t>
    </r>
    <r>
      <rPr>
        <sz val="9"/>
        <color indexed="8"/>
        <rFont val="Arial Narrow"/>
        <family val="2"/>
      </rPr>
      <t xml:space="preserve"> comprende los procesos Estratégicos, Misionales, de Apoyo y Evaluación de la entidad que interconectados entre si son esenciales para alcanzar los objetivos estratégicos de la entidad. </t>
    </r>
    <r>
      <rPr>
        <b/>
        <sz val="9"/>
        <color indexed="8"/>
        <rFont val="Arial Narrow"/>
        <family val="2"/>
      </rPr>
      <t xml:space="preserve"> </t>
    </r>
    <r>
      <rPr>
        <sz val="9"/>
        <color indexed="8"/>
        <rFont val="Arial Narrow"/>
        <family val="2"/>
      </rPr>
      <t>Se debe escoger de la lista desplegable el Macroproceso al cual pertenece el proceso, actividad, bien o servicio específico a valorar</t>
    </r>
  </si>
  <si>
    <r>
      <rPr>
        <b/>
        <sz val="9"/>
        <color indexed="8"/>
        <rFont val="Arial Narrow"/>
        <family val="2"/>
      </rPr>
      <t xml:space="preserve">Proceso: </t>
    </r>
    <r>
      <rPr>
        <sz val="9"/>
        <color indexed="8"/>
        <rFont val="Arial Narrow"/>
        <family val="2"/>
      </rPr>
      <t>Conjunto de actividades interrelacionadas o que interactúan entre si y que estan determinadas de acuerdo al mapa de procesos definido para la ANM. Se realiza la agrupación de los procesos de acuerdo a la naturaleza de las actividades, carateristicas y similud en la operación.</t>
    </r>
  </si>
  <si>
    <r>
      <rPr>
        <b/>
        <sz val="9"/>
        <color indexed="8"/>
        <rFont val="Arial Narrow"/>
        <family val="2"/>
      </rPr>
      <t xml:space="preserve">Actividades: </t>
    </r>
    <r>
      <rPr>
        <sz val="9"/>
        <color indexed="8"/>
        <rFont val="Arial Narrow"/>
        <family val="2"/>
      </rPr>
      <t xml:space="preserve">Se presenta la priorización de las actividades que se desarrollan en la ANM, donde se identifican y priorizan los aspectos e impactos mas relevantes </t>
    </r>
  </si>
  <si>
    <r>
      <t xml:space="preserve">Descripción de la Actividad: </t>
    </r>
    <r>
      <rPr>
        <sz val="9"/>
        <color indexed="8"/>
        <rFont val="Arial Narrow"/>
        <family val="2"/>
      </rPr>
      <t>se realiza la descripción general de las acciones o tareas específicas que se desarrollan por cada actividad</t>
    </r>
    <r>
      <rPr>
        <b/>
        <sz val="9"/>
        <color rgb="FF000000"/>
        <rFont val="Arial Narrow"/>
        <family val="2"/>
      </rPr>
      <t xml:space="preserve"> (estas actividades se sintetizan de las actividades descritas en los mapas de riesgos de gestión y corrupción por cada proceso)</t>
    </r>
  </si>
  <si>
    <r>
      <t>Producto/Servicio:</t>
    </r>
    <r>
      <rPr>
        <sz val="9"/>
        <color indexed="8"/>
        <rFont val="Arial Narrow"/>
        <family val="2"/>
      </rPr>
      <t xml:space="preserve"> es la materialización o resultado de las actividades  de acuerdo a los objetivos o metas establecidos</t>
    </r>
  </si>
  <si>
    <r>
      <rPr>
        <b/>
        <sz val="9"/>
        <color indexed="8"/>
        <rFont val="Arial Narrow"/>
        <family val="2"/>
      </rPr>
      <t>Tipo de sede:</t>
    </r>
    <r>
      <rPr>
        <sz val="9"/>
        <color indexed="8"/>
        <rFont val="Arial Narrow"/>
        <family val="2"/>
      </rPr>
      <t xml:space="preserve"> se debe escoger el tipo de sede en la cual se identifica  el aspecto e impacto ambiental.</t>
    </r>
  </si>
  <si>
    <r>
      <rPr>
        <b/>
        <sz val="9"/>
        <color indexed="8"/>
        <rFont val="Arial Narrow"/>
        <family val="2"/>
      </rPr>
      <t>Sede:</t>
    </r>
    <r>
      <rPr>
        <sz val="9"/>
        <color indexed="8"/>
        <rFont val="Arial Narrow"/>
        <family val="2"/>
      </rPr>
      <t xml:space="preserve"> se debe escoger la sede en la cual se identifiica  el aspecto e impacto ambiental.</t>
    </r>
  </si>
  <si>
    <r>
      <rPr>
        <b/>
        <sz val="9"/>
        <color indexed="8"/>
        <rFont val="Arial Narrow"/>
        <family val="2"/>
      </rPr>
      <t xml:space="preserve">Condiciones de operación: </t>
    </r>
    <r>
      <rPr>
        <sz val="9"/>
        <color indexed="8"/>
        <rFont val="Arial Narrow"/>
        <family val="2"/>
      </rPr>
      <t>se debe escoger de la lista desplegable si el aspecto e impacto ambiental identificado se desarrolla bajo condiciones normales, anormales o de emergencia.</t>
    </r>
  </si>
  <si>
    <r>
      <rPr>
        <b/>
        <sz val="9"/>
        <color indexed="8"/>
        <rFont val="Arial Narrow"/>
        <family val="2"/>
      </rPr>
      <t>Descripción de la condición:</t>
    </r>
    <r>
      <rPr>
        <sz val="9"/>
        <color indexed="8"/>
        <rFont val="Arial Narrow"/>
        <family val="2"/>
      </rPr>
      <t xml:space="preserve"> si el proceso se desarrolla bajo condiciones anormales de operación o situaciones de emergencia se debe describir la condición bajo la cual se realizará la identificación y valoración  del aspecto e impacto ambiental.</t>
    </r>
  </si>
  <si>
    <t>Sección identificación del aspecto e impacto ambiental:</t>
  </si>
  <si>
    <r>
      <rPr>
        <b/>
        <sz val="9"/>
        <color indexed="8"/>
        <rFont val="Arial Narrow"/>
        <family val="2"/>
      </rPr>
      <t>Aspecto ambiental:</t>
    </r>
    <r>
      <rPr>
        <sz val="9"/>
        <color indexed="8"/>
        <rFont val="Arial Narrow"/>
        <family val="2"/>
      </rPr>
      <t xml:space="preserve"> se debe seleccionar de la lista desplegable el aspecto ambiental que se genera de la interacción de la actividad con el medio ambiente.</t>
    </r>
  </si>
  <si>
    <r>
      <rPr>
        <b/>
        <sz val="9"/>
        <color indexed="8"/>
        <rFont val="Arial Narrow"/>
        <family val="2"/>
      </rPr>
      <t>Impacto ambiental:</t>
    </r>
    <r>
      <rPr>
        <sz val="9"/>
        <color indexed="8"/>
        <rFont val="Arial Narrow"/>
        <family val="2"/>
      </rPr>
      <t xml:space="preserve"> se debe seleciconar el impacto ambiental que se genera del aspecto ambiental que se ha identificado.</t>
    </r>
  </si>
  <si>
    <r>
      <rPr>
        <b/>
        <sz val="9"/>
        <color indexed="8"/>
        <rFont val="Arial Narrow"/>
        <family val="2"/>
      </rPr>
      <t>Tipo de impacto: s</t>
    </r>
    <r>
      <rPr>
        <sz val="9"/>
        <color indexed="8"/>
        <rFont val="Arial Narrow"/>
        <family val="2"/>
      </rPr>
      <t>e debe establecer si el impacto que se genera es negativo o positivo sobre el medio ambiente.</t>
    </r>
  </si>
  <si>
    <r>
      <rPr>
        <b/>
        <sz val="9"/>
        <color indexed="8"/>
        <rFont val="Arial Narrow"/>
        <family val="2"/>
      </rPr>
      <t>Componente Ambiental:</t>
    </r>
    <r>
      <rPr>
        <sz val="9"/>
        <color indexed="8"/>
        <rFont val="Arial Narrow"/>
        <family val="2"/>
      </rPr>
      <t xml:space="preserve"> se debe seleccionar de la lista desplegable el principal recurso natural que interactua o interviene en la actividad</t>
    </r>
  </si>
  <si>
    <t>Sección valoración del aspecto e impacto ambiental A&amp;I (inicial o secuencial):</t>
  </si>
  <si>
    <r>
      <rPr>
        <b/>
        <sz val="9"/>
        <color indexed="8"/>
        <rFont val="Arial Narrow"/>
        <family val="2"/>
      </rPr>
      <t>Fecha de valoración:</t>
    </r>
    <r>
      <rPr>
        <sz val="9"/>
        <color indexed="8"/>
        <rFont val="Arial Narrow"/>
        <family val="2"/>
      </rPr>
      <t xml:space="preserve"> se debe escribir la fecha en la que se realiza la valoración inicial del aspecto e impacto ambiental.</t>
    </r>
  </si>
  <si>
    <r>
      <rPr>
        <b/>
        <sz val="9"/>
        <color indexed="8"/>
        <rFont val="Arial Narrow"/>
        <family val="2"/>
      </rPr>
      <t>Probabilidad:</t>
    </r>
    <r>
      <rPr>
        <sz val="9"/>
        <color indexed="8"/>
        <rFont val="Arial Narrow"/>
        <family val="2"/>
      </rPr>
      <t xml:space="preserve"> se debe escoger la probabilidad en una escala de 1 (improbable) - 3 (probable) - 5 (certero) en la cual se puede presentar el aspecto e impacto ambiental, siempre respondiendo a la siguiente pregunta ¿Qué tan probable es que el impacto y por ende el aspecto ambiental genere efectos sobre el medio ambiente?</t>
    </r>
  </si>
  <si>
    <r>
      <rPr>
        <b/>
        <sz val="9"/>
        <color indexed="8"/>
        <rFont val="Arial Narrow"/>
        <family val="2"/>
      </rPr>
      <t xml:space="preserve">Consecuencia: </t>
    </r>
    <r>
      <rPr>
        <sz val="9"/>
        <color indexed="8"/>
        <rFont val="Arial Narrow"/>
        <family val="2"/>
      </rPr>
      <t>se debe escoger la consecuencia en una escala de 1 (bajo) - 3 (medio) - 5 (alto) en la cual el aspecto e impacto ambiental puede generar algun efecto, siempre respondiendo a la siguiente pregunta ¿Qué tan significativo puede ser el efecto que puede generar el impacto y por ende el aspecto ambiental sobre el medio ambiente?</t>
    </r>
  </si>
  <si>
    <r>
      <t xml:space="preserve">Valoración inicial:  </t>
    </r>
    <r>
      <rPr>
        <sz val="9"/>
        <color indexed="8"/>
        <rFont val="Arial Narrow"/>
        <family val="2"/>
      </rPr>
      <t>el valor será calculado automaticamente por el calculo que se realiza entre  la probabilidad y la consecuencia. Podrá obtener los valores de alto, moderado o bajo.</t>
    </r>
  </si>
  <si>
    <r>
      <rPr>
        <b/>
        <sz val="9"/>
        <color indexed="8"/>
        <rFont val="Arial Narrow"/>
        <family val="2"/>
      </rPr>
      <t>Valor probabilidad, Valor consecuencial, Valor valoración inicial (año):</t>
    </r>
    <r>
      <rPr>
        <sz val="9"/>
        <color indexed="8"/>
        <rFont val="Arial Narrow"/>
        <family val="2"/>
      </rPr>
      <t xml:space="preserve">  los valores seran calculados automaticamente de acuerdo a los criterios cualitativos que se escogan en la probabilidad, consecuencia y valoración inicial. Los resultados seran cuantitativos de acuerdo a los criterios de valoración definidos en la tabla de "Valoración Significancia y Susceptibilidad Aspectos e impactos ambientales" detallados en el procedimiento EST1-P-005-I-001_V3 INSTRUCTIVO ASPECTOS E IMPACTOS AMBIENTALES</t>
    </r>
  </si>
  <si>
    <r>
      <rPr>
        <b/>
        <sz val="9"/>
        <color indexed="8"/>
        <rFont val="Arial Narrow"/>
        <family val="2"/>
      </rPr>
      <t>Significancia del A&amp;I:</t>
    </r>
    <r>
      <rPr>
        <sz val="9"/>
        <color indexed="8"/>
        <rFont val="Arial Narrow"/>
        <family val="2"/>
      </rPr>
      <t xml:space="preserve"> el valor será calculado atomaticamente en el cual se establecerá si el aspecto e impacto ambiental valorado es tolerable, protencialmente no tolerable o no tolerable.</t>
    </r>
  </si>
  <si>
    <r>
      <rPr>
        <b/>
        <sz val="9"/>
        <color indexed="8"/>
        <rFont val="Arial Narrow"/>
        <family val="2"/>
      </rPr>
      <t xml:space="preserve">Control ambiental: </t>
    </r>
    <r>
      <rPr>
        <sz val="9"/>
        <color indexed="8"/>
        <rFont val="Arial Narrow"/>
        <family val="2"/>
      </rPr>
      <t>el valor será calculado automaticamente de acuerdo a los resutlados de la significancia del aspecto e impacto ambiental. Sólo requerirá control ambiental, los aspectos e impactos ambientales no tolerables.</t>
    </r>
  </si>
  <si>
    <r>
      <rPr>
        <b/>
        <sz val="9"/>
        <color indexed="8"/>
        <rFont val="Arial Narrow"/>
        <family val="2"/>
      </rPr>
      <t>Descripción de la valoración inicial y el control del aspecto e impacto ambiental:</t>
    </r>
    <r>
      <rPr>
        <sz val="9"/>
        <color indexed="8"/>
        <rFont val="Arial Narrow"/>
        <family val="2"/>
      </rPr>
      <t xml:space="preserve"> se debe describir la razón por la cual se realizó la valoración del aspecto e impacto ambiental o los ajustes que se realicen sobre esta.</t>
    </r>
  </si>
  <si>
    <t>Sección desempeño ambiental año (número de año):</t>
  </si>
  <si>
    <r>
      <rPr>
        <b/>
        <sz val="9"/>
        <color indexed="8"/>
        <rFont val="Arial Narrow"/>
        <family val="2"/>
      </rPr>
      <t>Unidad de medición:</t>
    </r>
    <r>
      <rPr>
        <sz val="9"/>
        <color indexed="8"/>
        <rFont val="Arial Narrow"/>
        <family val="2"/>
      </rPr>
      <t xml:space="preserve"> si el aspecto e impacto ambiental se encuentra bajo control, se debió haber establecido una unidad de medición bajo la cual se llevará su control. En este espacio se debe poner dicha unidad de medición.</t>
    </r>
  </si>
  <si>
    <r>
      <rPr>
        <b/>
        <sz val="9"/>
        <color indexed="8"/>
        <rFont val="Arial Narrow"/>
        <family val="2"/>
      </rPr>
      <t>Desempeño ambiental (del año anterior):</t>
    </r>
    <r>
      <rPr>
        <sz val="9"/>
        <color indexed="8"/>
        <rFont val="Arial Narrow"/>
        <family val="2"/>
      </rPr>
      <t xml:space="preserve"> si el aspecto e impacto ambiental se encuentra bajo control, se debe tener un control sobre su desempeño ambiental para lo cual tendrá que ponerse en esta casilla el valor del desempeño del año anterior.</t>
    </r>
  </si>
  <si>
    <r>
      <rPr>
        <b/>
        <sz val="9"/>
        <color indexed="8"/>
        <rFont val="Arial Narrow"/>
        <family val="2"/>
      </rPr>
      <t xml:space="preserve">Meta porcentual (del año anterior): </t>
    </r>
    <r>
      <rPr>
        <sz val="9"/>
        <color indexed="8"/>
        <rFont val="Arial Narrow"/>
        <family val="2"/>
      </rPr>
      <t>si el aspecto e impacto ambiental se encuentra bajo control, se debe poner el valor de la meta establecida para el año anterior.</t>
    </r>
  </si>
  <si>
    <r>
      <rPr>
        <b/>
        <sz val="9"/>
        <color indexed="8"/>
        <rFont val="Arial Narrow"/>
        <family val="2"/>
      </rPr>
      <t>Meta unitaria:</t>
    </r>
    <r>
      <rPr>
        <sz val="9"/>
        <color indexed="8"/>
        <rFont val="Arial Narrow"/>
        <family val="2"/>
      </rPr>
      <t xml:space="preserve"> el sistema calculará automaticamente el valor de la meta unitaria de acuerdo al valor del desempeño ambiental del año anterior y la meta establecida para el año anterior.</t>
    </r>
  </si>
  <si>
    <r>
      <rPr>
        <b/>
        <sz val="9"/>
        <color indexed="8"/>
        <rFont val="Arial Narrow"/>
        <family val="2"/>
      </rPr>
      <t xml:space="preserve">Desempeño: </t>
    </r>
    <r>
      <rPr>
        <sz val="9"/>
        <color indexed="8"/>
        <rFont val="Arial Narrow"/>
        <family val="2"/>
      </rPr>
      <t>se debe poner el valor del desempeño del periodo sobre el cual se requiere hacer el cálculo.</t>
    </r>
  </si>
  <si>
    <r>
      <rPr>
        <b/>
        <sz val="9"/>
        <color indexed="8"/>
        <rFont val="Arial Narrow"/>
        <family val="2"/>
      </rPr>
      <t xml:space="preserve">Desviación de la meta: </t>
    </r>
    <r>
      <rPr>
        <sz val="9"/>
        <color indexed="8"/>
        <rFont val="Arial Narrow"/>
        <family val="2"/>
      </rPr>
      <t>el sistema calculará automáticamente el valor positivo (superavit - sobrecumplimiento) o negativo (déficit - incumplimiento) de la meta establecida para la vigencia sobre la cual se requiere realizar la medición y por ende el control ambiental.</t>
    </r>
  </si>
  <si>
    <t>HOJA TD-A&amp;I</t>
  </si>
  <si>
    <t>En esta hoja se podrán generar informes sobre los aspectos e impactos ambientales bajo el modelo por procesos de la Entidad con la herramienta de tablas dinamicas de Microsoft Excel.</t>
  </si>
  <si>
    <t>La hoja tiene predeterminados filtros y demás información que facilita la generación de reportes, no obstante, cada usuario de acuerdo a su necesidad podrá modificar la información para la lectura que requiera.</t>
  </si>
  <si>
    <t>HOJA GD-GENERAL</t>
  </si>
  <si>
    <t>En esta hoja se podrán gráficar los informes sobre los aspectos e impactos ambientales bajo el modelo por procesos de la Entidad, de acuerdo con la información que se filtre en la hoja TD-A&amp;I</t>
  </si>
  <si>
    <t>PLANEACION ESTRATÉGICA</t>
  </si>
  <si>
    <t>CÓDIGO: EST1-P-005-F-009</t>
  </si>
  <si>
    <t>FORMATO</t>
  </si>
  <si>
    <t>VERSIÓN: 2</t>
  </si>
  <si>
    <t>FECHA DE VIGENCIA: 07/sept./2022</t>
  </si>
  <si>
    <t xml:space="preserve">Fecha de registro: </t>
  </si>
  <si>
    <t>Identificación de Procesos, Actividades, Productos y Servicios</t>
  </si>
  <si>
    <t>Identificación del aspecto e impacto ambiental</t>
  </si>
  <si>
    <t>Valoración inicial del aspecto e impacto ambiental A&amp;I - Año 2023</t>
  </si>
  <si>
    <t>Desempeño ambiental año 2023</t>
  </si>
  <si>
    <t>Fecha de Valoración inicial: 01 Noviembre 2023</t>
  </si>
  <si>
    <t>Macroprocesos</t>
  </si>
  <si>
    <t>Procesos</t>
  </si>
  <si>
    <t>Actividades</t>
  </si>
  <si>
    <t>Descripción de la Actividad</t>
  </si>
  <si>
    <t>Producto/Servicio</t>
  </si>
  <si>
    <t>Tipo de sede</t>
  </si>
  <si>
    <t>Sede</t>
  </si>
  <si>
    <t>Descripción de condición</t>
  </si>
  <si>
    <t>Aspecto ambiental</t>
  </si>
  <si>
    <t>Impacto ambiental</t>
  </si>
  <si>
    <t>Componente ambiental</t>
  </si>
  <si>
    <t>Valoración inicial</t>
  </si>
  <si>
    <t>Valor valoración inicial 2023</t>
  </si>
  <si>
    <t>Significancia del A&amp;I inicial</t>
  </si>
  <si>
    <t>Control ambiental inicial</t>
  </si>
  <si>
    <t>Descripción de la valoración inicial y el control del aspecto e impacto ambiental 2023</t>
  </si>
  <si>
    <t>Unidad de medición</t>
  </si>
  <si>
    <t>Desempeño ambiental 2022</t>
  </si>
  <si>
    <t>Meta porcentual 2023</t>
  </si>
  <si>
    <t>Meta unitaria 2023</t>
  </si>
  <si>
    <t>Desempeño ambiental 2023</t>
  </si>
  <si>
    <t>Desviación meta 2023</t>
  </si>
  <si>
    <t>Estratégicos
Misionales
Apoyo
Evaluación</t>
  </si>
  <si>
    <t>Planeación Estratégica
Gestión Integral de las Comunicaciones y Relacionamiento
Delimitación y Declaración de Áreas y Zonas de Interés
Gestión de la Inversión Minera
Generación de Títulos Mineros
Gestión Integral para el Seguimiento y control a los Títulos Mineros
Seguridad Minera
Gestión Integral de la Información Minera
Atención Integral y servicios a Grupos de Interés
Adquisición de Bienes y Servicios
Administración de Bienes y Servicios
Gestión Financiera
Administración de Tecnologías e Información
Gestión del Talento Humano
Gestión Jurídica
Gestión Documental
Evaluación, Control y Mejora</t>
  </si>
  <si>
    <t>Administrativas</t>
  </si>
  <si>
    <t>Gestionar y efectuar seguimiento a la prestación de los servicios generales del PAR
Gestionar y efectuar seguimiento a  la prestación del servicio de vigilancia y seguridad privada del PAR
Gestionar la prestación de los servicios públicos del PAR
Realizar las actividades requeridas para garantizar la concertación de objetivos para la evaluación del desempeño de los funcionarios de carrera administrativa
Distribuir las solicitudes entre los funcionarios competentes
Gestión Documental del archivo de gestión como central
Reportar y hacer seguimiento de indicadores
Implementación del Sistema Integrado de Gestión (reporte y remisión de información)
Seguimiento a las obligaciones
Evaluación integral del expediente y generación del auto de fiscalización integral
Proceso sancionatorio en caso de incumplimiento
Evaluación de documentos técnicos
Liquidación, Causación y Gestión del Recaudo del Canon Superficiario
Ejecución y cumplimiento a la mejora continua
Gestion de las comunicaciones externas e internas
Atención y pretación de servicios
Gestión de servicios de informacion y recursos tecnológicos
Evaluación integral del expediente y generación del auto de fiscalización integral
Proceso sancionatorio en caso de incumplimiento
Evaluación de documentos técnicos
Liquidación, Causación y Gestión del Recaudo del Canon Superficiario
Ejecución y cumplimientoa la mejora continua
Gestion de las comunicaciones externas e internas
Atención y pretación de servicios
Gestión de servicios de informacion y recursos tecnológicos</t>
  </si>
  <si>
    <t>Informes de ejecución de actividades del proveedor de servicios generales
Informes de ejecución de actividades del proveedor de servicios de vigilancia y seguridad privada
Remisión de documentos para el pago de los servicios públicos
Formatos de Acuerdos de gestión y de Evaluación del desempeño laboral con concertaciones en firme
Reparto entre los funcionarios competentes
Cronograma de transferencias, FUID's y actas de transferencia
Reportar y hacer seguimiento de indicadores
Cumplimiento de los requisitos del SIG
Plan de acción de fiscalización - Auto de fiscalización integral (documental)
Auto de evaluación de documento técnico/ Acto administrativo de Imposición de multas Acto administrativo de caducidad o cancelación
Generación de ingresos por canon superficiario 
Trámite a solicitudes externas e internas</t>
  </si>
  <si>
    <t>La operación se desarrolla bajo condiciones normales</t>
  </si>
  <si>
    <t xml:space="preserve">Definir e implementar el programa de gestión integral de residuos sólidos.
Recopilar información de la generación de residuos y de las personas vinculadas a la sede. 
Realizar seguimiento trimestral de los programas ambientales de la sede.
Socializar y enviar comunicación del comportamiento del programa ambiental de la generación de residuos en la sede PAR 
Actividades de sensibilización, capacitación y/o divulgación en buenas prácticas para la Gestión integral de los residuos.
Mesas de trabajo y recepción de ideas y/o sugerencias para la mitigación y control del aspecto e impacto identificado. </t>
  </si>
  <si>
    <t xml:space="preserve">
Actividades de sensibilización, capacitación y/o divulgación en buenas prácticas para la Gestión integral de los residuos.</t>
  </si>
  <si>
    <t xml:space="preserve">
Actividades de sensibilización, capacitación y/o divulgación en buenas prácticas en el consumo de materias primas.</t>
  </si>
  <si>
    <t>La ANM aporta a la generación de empleo.</t>
  </si>
  <si>
    <t xml:space="preserve">Definir e implementar el programa de gestión integral del consumo de energía eléctrica como control ambiental por la valoraciónde No Tolerable.
Recopilar información del consumo de energía y de las personas vinculadas al PAR
Socializar información del programa ambiental Gestión integral del consumo de energía eléctrica en el PAR.
Socializar y enviar comunicación del comportamiento del programa ambiental del consumo de energía del PAR
Actividades de sensibilización, capacitación y/o divulgación en ahorro y uso eficiente de la energía eléctrica.  
Mesas de trabajo y recepción de ideas y/o sugerencias para la mitigación y control del aspecto e impacto identificado. </t>
  </si>
  <si>
    <t>Apoyo</t>
  </si>
  <si>
    <t>Administración de Bienes y Servicios</t>
  </si>
  <si>
    <t xml:space="preserve">Servicios Generales </t>
  </si>
  <si>
    <t>Limpieza y aseo
Cafetería
Manejo de sustancias químicas
Servicios de vigilancia y seguridad privada
Uso en unidades sanitarias y consumo humano.</t>
  </si>
  <si>
    <t>Registros de la ejecución contractual
Registro de ingresos y operación
Registros de control</t>
  </si>
  <si>
    <t>Las principales actividades de servicios generales, emplean sustancias que generan emisiones.
Adecuado almacenamiento y manejo de sustancias químicas.
Hojas de seguridad de sustancias químicas</t>
  </si>
  <si>
    <t>Actividades de sensibilización, capacitación y/o divulgación en buenas prácticas en el uso del recurso hídrico.
Realizar seguimiento semestral del consumo del recurso hídrico (Facturas suministradas por servicios administrativos)</t>
  </si>
  <si>
    <t xml:space="preserve">Definir e implementar el programa de gestión integral de consumo de agua
Recopilar información del consumo de agua y de las personas vinculadas al PAR
Realizar seguimiento trimestral de los programas ambientales de la sede.
Socializar y enviar comunicación del comportamiento del programa ambiental de consumo de agua.
Actividades de sensibilización, capacitación y/o divulgación en buenas prácticas para el consumo de agua
Mesas de trabajo y recepción de ideas y/o sugerencias para la mitigación y control del aspecto e impacto identificado. </t>
  </si>
  <si>
    <t>Socialización y/o divulgación de los Procedimientos operativos normalizados Emergencias ambientales PON
Hojas de seguridad sustancias químicas.</t>
  </si>
  <si>
    <t>Las actividades de servicios generales generan contaminación por residuos 
actividades de sensibilización, capacitación y/o divulgación en buenas prácticas para la Gestión integral de los residuos.</t>
  </si>
  <si>
    <t xml:space="preserve">Plan de gestión integral de residuos peligrosos y especiales - PGIRS RESPEL
Seguimiento de los gestores de residuos peligrosos contratados por la ANM. </t>
  </si>
  <si>
    <t>Actividades de sensibilización, capacitación y/o divulgación en buenas prácticas para la Gestión integral de los residuos.</t>
  </si>
  <si>
    <t>Actividades de sensibilización, capacitación y/o divulgación en buenas prácticas en el uso de materias primas e insumos</t>
  </si>
  <si>
    <t>Admistración de bienes y servicios
Administración de tecnologías e información
Gestiòn Documental</t>
  </si>
  <si>
    <t xml:space="preserve">Mantenimiento </t>
  </si>
  <si>
    <t>Infraestructura
Manejo de insumos y equipos
Prestación de servicios tecnológicos
Instalación de redes eléctricas
Saneamiento ambiental y limpieza técnica (Lavado de tanques y control de plagas)
Vehículos
Instalación de elementos de publicidad exterior visual</t>
  </si>
  <si>
    <t xml:space="preserve">Adecuaciones locativas
Servicio y reparación de equipos tecnológicos
Lavado de taques y control de plagas
Publicidad exterior </t>
  </si>
  <si>
    <t xml:space="preserve">Revisión de mantenimiento de equipos propios y alquilados de la ANM. </t>
  </si>
  <si>
    <t>Las principales actividades de mantenimiento, emplean sustancias que generan emisiones que provocan contaminación.
Hojas de seguridad sustancias químicas.</t>
  </si>
  <si>
    <t>Las actividades de operación que requieren traslado y/o comisión generan emisiones que afectan el medio ambiente y contaminan auditivamente.</t>
  </si>
  <si>
    <t>Las principales actividades de mantenimiento, generan vertimientos que son descargados en la red de alcantarillado de tipo doméstico.
Actividades de sensibilización, capacitación y/o divulgación en buenas prácticas en el uso del recurso hídrico.</t>
  </si>
  <si>
    <t>Actividades de sensibilización, capacitación y/o divulgación en buenas prácticas para la Gestión integral del recurso hídrico.
Realizar seguimiento semestral del consumo del recurso hídrico (Facturas suministradas por servicios administrativos)</t>
  </si>
  <si>
    <t>Socialización y/o divulgación de los Procedimientos operativos normalizados Emergencias ambientales PON.
Hojas de seguridad sustancias químicas.</t>
  </si>
  <si>
    <t xml:space="preserve">Identificación de los gestores de RCD y adecuada gestión de estos residuos que se lleguen a generar. </t>
  </si>
  <si>
    <t xml:space="preserve">Definir e implementar el programa de gestión integral de residuos sólidos.
Recopilar información de la generación de residuos y de las personas vinculadas al PAR
Realizar seguimiento trimestral de los programas ambientales de la sede.
Socializar y enviar comunicación del comportamiento del programa ambiental de la generación de residuos en la sede PAR
Actividades de sensibilización, capacitación y/o divulgación en buenas prácticas para la Gestión integral de los residuos.
Mesas de trabajo y recepción de ideas y/o sugerencias para la mitigación y control del aspecto e impacto identificado. </t>
  </si>
  <si>
    <t>Actividades de sensibilización, capacitación y/o divulgación en buenas prácticas en generación de residuos.</t>
  </si>
  <si>
    <t>Plan de gestión integral de residuos peligrosos y especiales -PGIRS RESPEL
Seguimiento de los gestores de residuos peligrosos contratados por la ANM.</t>
  </si>
  <si>
    <t>La sede PAR con relación a las actividades de mantenimiento consume en proporcionalidad materias primas e insumos. 
Actividades de sensibilización, capacitación y/o divulgación en buenas prácticas en el consumo de materias primas.</t>
  </si>
  <si>
    <t>Misionales</t>
  </si>
  <si>
    <t>Atención Integral y servicios a Grupos de Interés
Gestión Integral de las Comunicaciones y Relacionamiento</t>
  </si>
  <si>
    <t>Servicio al Cliente</t>
  </si>
  <si>
    <t>Atención y respuesta de PQRS
Atención de trámites
Notificaciones
Encuestas de satisfacción</t>
  </si>
  <si>
    <t>Respuesta a tramites, servicios de la ANM / Todo el portafolio se servicios estratégicos de la ANM
Respuestas a PQRS (dentro del término legal)
Informe de gestión de PQRS
Actos Administrativos notificados
Formatos de relación de autos y de resoluciones 
Correo electrónico y registro en ANNA Minería 
Comunicación de salida
Certificación de notificación electrónica
Prueba de entrega de la empresa de correspondencia
Registro en ANNA Minería
Constancia de ejecutoria
Comunicaciones de salida internas y externas</t>
  </si>
  <si>
    <t>Las principales actividades de servicio al cliente generan residuos potencialmente contaminantes.
Actividades de sensibilización, capacitación y/o divulgación en buenas prácticas para la Gestión integral de los residuos.</t>
  </si>
  <si>
    <t>Actividades de sensibilización, capacitación y/o divulgación en buenas prácticas para el uso de materias primas e insumos.</t>
  </si>
  <si>
    <t>Definir e implementar el programa de gestión integral del consumo de energía eléctrica como control ambiental por la valoraciónde No Tolerable.
Recopilar información del consumo de energía y de las personas vinculadas al PAR
Socializar información del programa ambiental Gestión integral del consumo de energía eléctrica en el PAR.
Socializar y enviar comunicación del comportamiento del programa ambiental del consumo de energía del PAR
Actividades de sensibilización, capacitación y/o divulgación en ahorro y uso eficiente de la energía eléctrica.  
Mesas de trabajo y recepción de ideas y/o sugerencias para la mitigación y control del aspecto e impacto identificado</t>
  </si>
  <si>
    <t>Gestión Integral para el Seguimiento y control a los Títulos Mineros</t>
  </si>
  <si>
    <t>Traslados o comisiones</t>
  </si>
  <si>
    <t>Fiscalización Integral 
Inspección de Campo</t>
  </si>
  <si>
    <t>Auto de fiscalización integral
Acto administrativos
Concepto Técnico</t>
  </si>
  <si>
    <t>Comunicación a servicios administrativos para garantizar el adecuado mantenimiento de la flota vehicular y seguimiento a proveedores y contratistas de servicios de transporte terrestre.
Cálculo de la huella de carbono institucional para el PAR</t>
  </si>
  <si>
    <t>Las actividades de operación que requieren traslado y/o comisión generan emisiones que afectan el medio ambiente y contaminan auditivamente.
Comunicación a servicios administrativos para garantizar el adecuado mantenimiento de la flota vehicular y seguimiento a proveedores y contratistas de servicios de transporte terrestre.</t>
  </si>
  <si>
    <t>Las principales actividades de traslado y/o comisiónes, emplean sustancias que en caso de derramamiento podrían generar contaminación.
Comunicación a servicios administrativos para garantizar el adecuado mantenimiento de la flota vehicular y seguimiento a proveedores y contratistas de servicios de transporte terrestre.</t>
  </si>
  <si>
    <t xml:space="preserve">                             TABLA DINÁMICA ASPECTOS E IMPACTOS AMBIENTALES</t>
  </si>
  <si>
    <t>(Todas)</t>
  </si>
  <si>
    <t>Promedio de Valor valoración inicial 2022</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</si>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</sst>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mm/yyyy;@"/>
  </numFmts>
  <fonts count="26">
    <font>
      <sz val="11"/>
      <color theme="1"/>
      <name val="Calibri"/>
      <family val="2"/>
      <scheme val="minor"/>
    </font>
    <font>
      <sz val="9"/>
      <color indexed="8"/>
      <name val="Arial Narrow"/>
      <family val="2"/>
    </font>
    <font>
      <b/>
      <sz val="9"/>
      <color indexed="8"/>
      <name val="Arial Narrow"/>
      <family val="2"/>
    </font>
    <font>
      <sz val="9"/>
      <color theme="1"/>
      <name val="Arial Narrow"/>
      <family val="2"/>
    </font>
    <font>
      <b/>
      <sz val="10"/>
      <color theme="1"/>
      <name val="Arial Narrow"/>
      <family val="2"/>
    </font>
    <font>
      <b/>
      <sz val="14"/>
      <color theme="1"/>
      <name val="Arial Narrow"/>
      <family val="2"/>
    </font>
    <font>
      <sz val="11"/>
      <color theme="1"/>
      <name val="Arial Narrow"/>
      <family val="2"/>
    </font>
    <font>
      <b/>
      <sz val="11"/>
      <color theme="1"/>
      <name val="Arial Narrow"/>
      <family val="2"/>
    </font>
    <font>
      <b/>
      <sz val="11"/>
      <color theme="0"/>
      <name val="Calibri"/>
      <family val="2"/>
      <scheme val="minor"/>
    </font>
    <font>
      <sz val="9"/>
      <color rgb="FF000000"/>
      <name val="Arial Narrow"/>
      <family val="2"/>
    </font>
    <font>
      <sz val="14"/>
      <color theme="1"/>
      <name val="Arial Narrow"/>
      <family val="2"/>
    </font>
    <font>
      <b/>
      <sz val="10"/>
      <color theme="0"/>
      <name val="Arial Narrow"/>
      <family val="2"/>
    </font>
    <font>
      <sz val="10"/>
      <color theme="1"/>
      <name val="Arial Narrow"/>
      <family val="2"/>
    </font>
    <font>
      <sz val="10"/>
      <color rgb="FF000000"/>
      <name val="Arial Narrow"/>
      <family val="2"/>
    </font>
    <font>
      <b/>
      <sz val="12"/>
      <color rgb="FFFFFFFF"/>
      <name val="Arial Narrow"/>
      <family val="2"/>
    </font>
    <font>
      <b/>
      <sz val="9"/>
      <color rgb="FF000000"/>
      <name val="Arial Narrow"/>
      <family val="2"/>
    </font>
    <font>
      <sz val="12"/>
      <color theme="1"/>
      <name val="Arial Narrow"/>
      <family val="2"/>
    </font>
    <font>
      <u/>
      <sz val="11"/>
      <color theme="10"/>
      <name val="Calibri"/>
      <family val="2"/>
      <scheme val="minor"/>
    </font>
    <font>
      <b/>
      <u/>
      <sz val="10"/>
      <name val="Arial Narrow"/>
      <family val="2"/>
    </font>
    <font>
      <b/>
      <u/>
      <sz val="12"/>
      <name val="Arial Narrow"/>
      <family val="2"/>
    </font>
    <font>
      <b/>
      <sz val="10"/>
      <name val="Arial Narrow"/>
      <family val="2"/>
    </font>
    <font>
      <b/>
      <sz val="9"/>
      <color rgb="FF000000"/>
      <name val="Tahoma"/>
      <family val="2"/>
    </font>
    <font>
      <sz val="8"/>
      <name val="Calibri"/>
      <family val="2"/>
      <scheme val="minor"/>
    </font>
    <font>
      <sz val="9"/>
      <name val="Arial Narrow"/>
      <family val="2"/>
    </font>
    <font>
      <sz val="9"/>
      <color indexed="81"/>
      <name val="Tahoma"/>
      <family val="2"/>
    </font>
    <font>
      <b/>
      <sz val="9"/>
      <color indexed="81"/>
      <name val="Tahoma"/>
      <family val="2"/>
    </font>
  </fonts>
  <fills count="9">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006850"/>
        <bgColor indexed="64"/>
      </patternFill>
    </fill>
    <fill>
      <patternFill patternType="solid">
        <fgColor rgb="FFFFFFFF"/>
        <bgColor rgb="FF000000"/>
      </patternFill>
    </fill>
    <fill>
      <patternFill patternType="solid">
        <fgColor rgb="FF006850"/>
        <bgColor rgb="FF000000"/>
      </patternFill>
    </fill>
    <fill>
      <patternFill patternType="solid">
        <fgColor theme="9" tint="0.59999389629810485"/>
        <bgColor indexed="64"/>
      </patternFill>
    </fill>
  </fills>
  <borders count="54">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uble">
        <color indexed="64"/>
      </right>
      <top/>
      <bottom style="dotted">
        <color indexed="64"/>
      </bottom>
      <diagonal/>
    </border>
    <border>
      <left style="dotted">
        <color indexed="64"/>
      </left>
      <right style="double">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uble">
        <color indexed="64"/>
      </right>
      <top/>
      <bottom/>
      <diagonal/>
    </border>
    <border>
      <left style="medium">
        <color rgb="FF069169"/>
      </left>
      <right/>
      <top style="medium">
        <color rgb="FF069169"/>
      </top>
      <bottom style="medium">
        <color rgb="FF069169"/>
      </bottom>
      <diagonal/>
    </border>
    <border>
      <left/>
      <right/>
      <top style="medium">
        <color rgb="FF069169"/>
      </top>
      <bottom style="medium">
        <color rgb="FF069169"/>
      </bottom>
      <diagonal/>
    </border>
    <border>
      <left/>
      <right style="medium">
        <color rgb="FF069169"/>
      </right>
      <top style="medium">
        <color rgb="FF069169"/>
      </top>
      <bottom style="medium">
        <color rgb="FF069169"/>
      </bottom>
      <diagonal/>
    </border>
    <border>
      <left style="medium">
        <color rgb="FF069169"/>
      </left>
      <right/>
      <top/>
      <bottom/>
      <diagonal/>
    </border>
    <border>
      <left/>
      <right style="medium">
        <color rgb="FF069169"/>
      </right>
      <top/>
      <bottom/>
      <diagonal/>
    </border>
    <border>
      <left style="medium">
        <color rgb="FF069169"/>
      </left>
      <right style="medium">
        <color rgb="FF069169"/>
      </right>
      <top style="medium">
        <color rgb="FF069169"/>
      </top>
      <bottom style="medium">
        <color rgb="FF069169"/>
      </bottom>
      <diagonal/>
    </border>
    <border>
      <left style="medium">
        <color rgb="FF069169"/>
      </left>
      <right style="thin">
        <color rgb="FF069169"/>
      </right>
      <top style="medium">
        <color rgb="FF069169"/>
      </top>
      <bottom style="medium">
        <color rgb="FF069169"/>
      </bottom>
      <diagonal/>
    </border>
    <border>
      <left style="thin">
        <color rgb="FF069169"/>
      </left>
      <right style="thin">
        <color rgb="FF069169"/>
      </right>
      <top style="medium">
        <color rgb="FF069169"/>
      </top>
      <bottom style="medium">
        <color rgb="FF069169"/>
      </bottom>
      <diagonal/>
    </border>
    <border>
      <left style="thin">
        <color rgb="FF069169"/>
      </left>
      <right style="medium">
        <color rgb="FF069169"/>
      </right>
      <top style="medium">
        <color rgb="FF069169"/>
      </top>
      <bottom style="medium">
        <color rgb="FF069169"/>
      </bottom>
      <diagonal/>
    </border>
    <border>
      <left style="medium">
        <color rgb="FF069169"/>
      </left>
      <right style="medium">
        <color rgb="FF069169"/>
      </right>
      <top/>
      <bottom style="thin">
        <color rgb="FF069169"/>
      </bottom>
      <diagonal/>
    </border>
    <border>
      <left style="medium">
        <color rgb="FF069169"/>
      </left>
      <right style="medium">
        <color rgb="FF069169"/>
      </right>
      <top style="thin">
        <color rgb="FF069169"/>
      </top>
      <bottom style="thin">
        <color rgb="FF069169"/>
      </bottom>
      <diagonal/>
    </border>
    <border>
      <left style="medium">
        <color rgb="FF069169"/>
      </left>
      <right/>
      <top style="medium">
        <color rgb="FF069169"/>
      </top>
      <bottom style="thin">
        <color rgb="FF069169"/>
      </bottom>
      <diagonal/>
    </border>
    <border>
      <left/>
      <right/>
      <top style="medium">
        <color rgb="FF069169"/>
      </top>
      <bottom style="thin">
        <color rgb="FF069169"/>
      </bottom>
      <diagonal/>
    </border>
    <border>
      <left/>
      <right style="medium">
        <color rgb="FF069169"/>
      </right>
      <top style="medium">
        <color rgb="FF069169"/>
      </top>
      <bottom style="thin">
        <color rgb="FF069169"/>
      </bottom>
      <diagonal/>
    </border>
    <border>
      <left style="medium">
        <color rgb="FF069169"/>
      </left>
      <right/>
      <top style="thin">
        <color rgb="FF069169"/>
      </top>
      <bottom style="thin">
        <color rgb="FF069169"/>
      </bottom>
      <diagonal/>
    </border>
    <border>
      <left/>
      <right/>
      <top style="thin">
        <color rgb="FF069169"/>
      </top>
      <bottom style="thin">
        <color rgb="FF069169"/>
      </bottom>
      <diagonal/>
    </border>
    <border>
      <left/>
      <right style="medium">
        <color rgb="FF069169"/>
      </right>
      <top style="thin">
        <color rgb="FF069169"/>
      </top>
      <bottom style="thin">
        <color rgb="FF069169"/>
      </bottom>
      <diagonal/>
    </border>
    <border>
      <left style="medium">
        <color rgb="FF069169"/>
      </left>
      <right style="medium">
        <color rgb="FF069169"/>
      </right>
      <top style="thin">
        <color rgb="FF069169"/>
      </top>
      <bottom style="medium">
        <color rgb="FF069169"/>
      </bottom>
      <diagonal/>
    </border>
    <border>
      <left style="medium">
        <color rgb="FF069169"/>
      </left>
      <right/>
      <top style="thin">
        <color rgb="FF069169"/>
      </top>
      <bottom style="medium">
        <color rgb="FF069169"/>
      </bottom>
      <diagonal/>
    </border>
    <border>
      <left/>
      <right/>
      <top style="thin">
        <color rgb="FF069169"/>
      </top>
      <bottom style="medium">
        <color rgb="FF069169"/>
      </bottom>
      <diagonal/>
    </border>
    <border>
      <left/>
      <right style="medium">
        <color rgb="FF069169"/>
      </right>
      <top style="thin">
        <color rgb="FF069169"/>
      </top>
      <bottom style="medium">
        <color rgb="FF069169"/>
      </bottom>
      <diagonal/>
    </border>
    <border>
      <left style="medium">
        <color rgb="FF069169"/>
      </left>
      <right/>
      <top/>
      <bottom style="medium">
        <color rgb="FF069169"/>
      </bottom>
      <diagonal/>
    </border>
    <border>
      <left/>
      <right/>
      <top/>
      <bottom style="medium">
        <color rgb="FF069169"/>
      </bottom>
      <diagonal/>
    </border>
    <border>
      <left/>
      <right style="medium">
        <color rgb="FF069169"/>
      </right>
      <top/>
      <bottom style="medium">
        <color rgb="FF069169"/>
      </bottom>
      <diagonal/>
    </border>
    <border>
      <left style="medium">
        <color indexed="64"/>
      </left>
      <right/>
      <top style="medium">
        <color indexed="64"/>
      </top>
      <bottom/>
      <diagonal/>
    </border>
    <border>
      <left style="double">
        <color indexed="64"/>
      </left>
      <right/>
      <top style="medium">
        <color indexed="64"/>
      </top>
      <bottom/>
      <diagonal/>
    </border>
    <border>
      <left style="double">
        <color indexed="64"/>
      </left>
      <right/>
      <top/>
      <bottom style="medium">
        <color indexed="64"/>
      </bottom>
      <diagonal/>
    </border>
    <border>
      <left style="dotted">
        <color indexed="64"/>
      </left>
      <right style="dotted">
        <color indexed="64"/>
      </right>
      <top style="dotted">
        <color indexed="64"/>
      </top>
      <bottom/>
      <diagonal/>
    </border>
  </borders>
  <cellStyleXfs count="2">
    <xf numFmtId="0" fontId="0" fillId="0" borderId="0"/>
    <xf numFmtId="0" fontId="17" fillId="0" borderId="0" applyNumberFormat="0" applyFill="0" applyBorder="0" applyAlignment="0" applyProtection="0"/>
  </cellStyleXfs>
  <cellXfs count="156">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8" fillId="3" borderId="21" xfId="0" applyFont="1" applyFill="1" applyBorder="1" applyAlignment="1">
      <alignment horizontal="center" vertical="center" wrapText="1"/>
    </xf>
    <xf numFmtId="0" fontId="0" fillId="4" borderId="21" xfId="0" applyFill="1" applyBorder="1" applyAlignment="1">
      <alignment vertical="center" wrapText="1"/>
    </xf>
    <xf numFmtId="0" fontId="0" fillId="0" borderId="21" xfId="0" applyBorder="1" applyAlignment="1">
      <alignment vertical="center" wrapText="1"/>
    </xf>
    <xf numFmtId="0" fontId="0" fillId="4" borderId="22" xfId="0" applyFill="1" applyBorder="1" applyAlignment="1">
      <alignment vertical="center" wrapText="1"/>
    </xf>
    <xf numFmtId="0" fontId="8" fillId="3" borderId="0" xfId="0" applyFont="1" applyFill="1" applyAlignment="1">
      <alignment horizontal="center" vertical="center" wrapText="1"/>
    </xf>
    <xf numFmtId="0" fontId="9" fillId="4" borderId="0" xfId="0" applyFont="1" applyFill="1" applyAlignment="1">
      <alignment horizontal="left" vertical="center" wrapText="1"/>
    </xf>
    <xf numFmtId="0" fontId="9" fillId="0" borderId="0" xfId="0" applyFont="1" applyAlignment="1">
      <alignment horizontal="left" vertical="center" wrapText="1"/>
    </xf>
    <xf numFmtId="0" fontId="13" fillId="6" borderId="0" xfId="0" applyFont="1" applyFill="1"/>
    <xf numFmtId="0" fontId="14" fillId="7" borderId="0" xfId="0" applyFont="1" applyFill="1" applyAlignment="1">
      <alignment horizontal="center" vertical="center"/>
    </xf>
    <xf numFmtId="0" fontId="14" fillId="7" borderId="0" xfId="0" applyFont="1" applyFill="1" applyAlignment="1">
      <alignment horizontal="left" vertical="center"/>
    </xf>
    <xf numFmtId="0" fontId="15" fillId="0" borderId="0" xfId="0" applyFont="1" applyAlignment="1">
      <alignment horizontal="left" vertical="center" wrapText="1"/>
    </xf>
    <xf numFmtId="0" fontId="9" fillId="0" borderId="0" xfId="0" applyFont="1" applyAlignment="1">
      <alignment wrapText="1"/>
    </xf>
    <xf numFmtId="0" fontId="15" fillId="0" borderId="0" xfId="0" applyFont="1" applyAlignment="1">
      <alignment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3" fillId="0" borderId="8" xfId="0" applyFont="1" applyBorder="1" applyAlignment="1">
      <alignment horizontal="center" vertical="center" wrapText="1"/>
    </xf>
    <xf numFmtId="0" fontId="3" fillId="2" borderId="0" xfId="0" applyFont="1" applyFill="1" applyAlignment="1" applyProtection="1">
      <alignment horizontal="left" vertical="center" wrapText="1"/>
      <protection locked="0"/>
    </xf>
    <xf numFmtId="0" fontId="4" fillId="2" borderId="1" xfId="0" applyFont="1" applyFill="1" applyBorder="1" applyAlignment="1" applyProtection="1">
      <alignment horizontal="center" vertical="center" wrapText="1"/>
      <protection locked="0"/>
    </xf>
    <xf numFmtId="0" fontId="4" fillId="2" borderId="0" xfId="0" applyFont="1" applyFill="1" applyAlignment="1" applyProtection="1">
      <alignment horizontal="left" vertical="center" wrapText="1"/>
      <protection locked="0"/>
    </xf>
    <xf numFmtId="0" fontId="11" fillId="5" borderId="3" xfId="0" applyFont="1" applyFill="1" applyBorder="1" applyAlignment="1" applyProtection="1">
      <alignment horizontal="center" vertical="center" wrapText="1"/>
      <protection locked="0"/>
    </xf>
    <xf numFmtId="0" fontId="11" fillId="5" borderId="6" xfId="0" applyFont="1" applyFill="1" applyBorder="1" applyAlignment="1" applyProtection="1">
      <alignment horizontal="center" vertical="center" wrapText="1"/>
      <protection locked="0"/>
    </xf>
    <xf numFmtId="0" fontId="11" fillId="5" borderId="5" xfId="0" applyFont="1" applyFill="1" applyBorder="1" applyAlignment="1" applyProtection="1">
      <alignment horizontal="center" vertical="center" wrapText="1"/>
      <protection locked="0"/>
    </xf>
    <xf numFmtId="0" fontId="11" fillId="5" borderId="4"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3" fillId="0" borderId="8" xfId="0" applyFont="1" applyBorder="1" applyAlignment="1" applyProtection="1">
      <alignment horizontal="center" vertical="center" wrapText="1"/>
      <protection locked="0"/>
    </xf>
    <xf numFmtId="0" fontId="3" fillId="0" borderId="11"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11"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2" borderId="30" xfId="0" applyFont="1" applyFill="1" applyBorder="1" applyAlignment="1">
      <alignment horizontal="center" vertical="center" wrapText="1"/>
    </xf>
    <xf numFmtId="0" fontId="12" fillId="2" borderId="0" xfId="0" applyFont="1" applyFill="1" applyAlignment="1">
      <alignment vertical="center" wrapText="1"/>
    </xf>
    <xf numFmtId="0" fontId="12" fillId="0" borderId="0" xfId="0" applyFont="1" applyAlignment="1">
      <alignment vertical="center" wrapText="1"/>
    </xf>
    <xf numFmtId="0" fontId="5" fillId="2" borderId="0" xfId="0" applyFont="1" applyFill="1" applyAlignment="1">
      <alignment vertical="center" wrapText="1"/>
    </xf>
    <xf numFmtId="0" fontId="12" fillId="2" borderId="29" xfId="0" applyFont="1" applyFill="1" applyBorder="1" applyAlignment="1">
      <alignment vertical="center" wrapText="1"/>
    </xf>
    <xf numFmtId="0" fontId="12" fillId="2" borderId="30" xfId="0" applyFont="1" applyFill="1" applyBorder="1" applyAlignment="1">
      <alignment vertical="center" wrapText="1"/>
    </xf>
    <xf numFmtId="0" fontId="18" fillId="2" borderId="30" xfId="1" applyFont="1" applyFill="1" applyBorder="1" applyAlignment="1">
      <alignment horizontal="center" vertical="center" wrapText="1"/>
    </xf>
    <xf numFmtId="0" fontId="16" fillId="2" borderId="0" xfId="0" applyFont="1" applyFill="1" applyAlignment="1">
      <alignment vertical="center" wrapText="1"/>
    </xf>
    <xf numFmtId="0" fontId="6" fillId="2" borderId="0" xfId="0" applyFont="1" applyFill="1" applyAlignment="1">
      <alignment vertical="center" wrapText="1"/>
    </xf>
    <xf numFmtId="0" fontId="6" fillId="2" borderId="29" xfId="0" applyFont="1" applyFill="1" applyBorder="1" applyAlignment="1">
      <alignment vertical="center" wrapText="1"/>
    </xf>
    <xf numFmtId="0" fontId="7" fillId="2" borderId="31"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12" fillId="2" borderId="30" xfId="0" applyFont="1" applyFill="1" applyBorder="1" applyAlignment="1">
      <alignment horizontal="left" vertical="center" wrapText="1"/>
    </xf>
    <xf numFmtId="0" fontId="12" fillId="2" borderId="47" xfId="0" applyFont="1" applyFill="1" applyBorder="1" applyAlignment="1">
      <alignment vertical="center" wrapText="1"/>
    </xf>
    <xf numFmtId="0" fontId="12" fillId="2" borderId="48" xfId="0" applyFont="1" applyFill="1" applyBorder="1" applyAlignment="1">
      <alignment vertical="center" wrapText="1"/>
    </xf>
    <xf numFmtId="0" fontId="12" fillId="2" borderId="49" xfId="0" applyFont="1" applyFill="1" applyBorder="1" applyAlignment="1">
      <alignment vertical="center" wrapText="1"/>
    </xf>
    <xf numFmtId="0" fontId="19" fillId="2" borderId="0" xfId="1" applyFont="1" applyFill="1" applyBorder="1" applyAlignment="1">
      <alignment horizontal="center" vertical="center" wrapText="1"/>
    </xf>
    <xf numFmtId="0" fontId="23" fillId="0" borderId="10" xfId="0" applyFont="1" applyBorder="1" applyAlignment="1" applyProtection="1">
      <alignment horizontal="center" vertical="center" wrapText="1"/>
      <protection locked="0"/>
    </xf>
    <xf numFmtId="0" fontId="23" fillId="0" borderId="7" xfId="0" applyFont="1" applyBorder="1" applyAlignment="1" applyProtection="1">
      <alignment vertical="center" wrapText="1"/>
      <protection locked="0"/>
    </xf>
    <xf numFmtId="0" fontId="5" fillId="2" borderId="0" xfId="0" applyFont="1" applyFill="1" applyAlignment="1">
      <alignment horizontal="center" vertical="center" wrapText="1"/>
    </xf>
    <xf numFmtId="0" fontId="10" fillId="0" borderId="0" xfId="0" applyFont="1" applyAlignment="1">
      <alignment vertical="center" wrapText="1"/>
    </xf>
    <xf numFmtId="0" fontId="3" fillId="0" borderId="18"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15" fontId="12" fillId="2" borderId="2" xfId="0" applyNumberFormat="1" applyFont="1" applyFill="1" applyBorder="1" applyAlignment="1" applyProtection="1">
      <alignment horizontal="center" vertical="center" wrapText="1"/>
      <protection locked="0"/>
    </xf>
    <xf numFmtId="0" fontId="3" fillId="2" borderId="12" xfId="0" applyFont="1" applyFill="1" applyBorder="1" applyAlignment="1" applyProtection="1">
      <alignment vertical="center" wrapText="1"/>
      <protection locked="0"/>
    </xf>
    <xf numFmtId="0" fontId="6" fillId="2" borderId="44" xfId="0" applyFont="1" applyFill="1" applyBorder="1" applyAlignment="1">
      <alignment horizontal="left" vertical="center" wrapText="1"/>
    </xf>
    <xf numFmtId="0" fontId="6" fillId="2" borderId="45"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7" fillId="2" borderId="26"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5" fillId="8" borderId="26" xfId="0" applyFont="1" applyFill="1" applyBorder="1" applyAlignment="1">
      <alignment horizontal="center" vertical="center" wrapText="1"/>
    </xf>
    <xf numFmtId="0" fontId="5" fillId="8" borderId="27" xfId="0" applyFont="1" applyFill="1" applyBorder="1" applyAlignment="1">
      <alignment horizontal="center" vertical="center" wrapText="1"/>
    </xf>
    <xf numFmtId="0" fontId="5" fillId="8" borderId="28" xfId="0" applyFont="1" applyFill="1" applyBorder="1" applyAlignment="1">
      <alignment horizontal="center" vertical="center" wrapText="1"/>
    </xf>
    <xf numFmtId="0" fontId="19" fillId="2" borderId="26" xfId="1" applyFont="1" applyFill="1" applyBorder="1" applyAlignment="1">
      <alignment horizontal="center" vertical="center" wrapText="1"/>
    </xf>
    <xf numFmtId="0" fontId="19" fillId="2" borderId="27" xfId="1" applyFont="1" applyFill="1" applyBorder="1" applyAlignment="1">
      <alignment horizontal="center" vertical="center" wrapText="1"/>
    </xf>
    <xf numFmtId="0" fontId="19" fillId="2" borderId="28" xfId="1" applyFont="1" applyFill="1" applyBorder="1" applyAlignment="1">
      <alignment horizontal="center" vertical="center" wrapText="1"/>
    </xf>
    <xf numFmtId="0" fontId="7" fillId="8" borderId="26" xfId="0" applyFont="1" applyFill="1" applyBorder="1" applyAlignment="1">
      <alignment horizontal="center" vertical="center" wrapText="1"/>
    </xf>
    <xf numFmtId="0" fontId="7" fillId="8" borderId="27" xfId="0" applyFont="1" applyFill="1" applyBorder="1" applyAlignment="1">
      <alignment horizontal="center" vertical="center" wrapText="1"/>
    </xf>
    <xf numFmtId="0" fontId="7" fillId="8" borderId="28"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12" fillId="0" borderId="0" xfId="0" applyFont="1" applyAlignment="1">
      <alignment horizontal="center" vertical="center" wrapText="1"/>
    </xf>
    <xf numFmtId="0" fontId="12" fillId="0" borderId="48" xfId="0" applyFont="1" applyBorder="1" applyAlignment="1">
      <alignment horizontal="center" vertical="center" wrapText="1"/>
    </xf>
    <xf numFmtId="0" fontId="4" fillId="8" borderId="32" xfId="0" applyFont="1" applyFill="1" applyBorder="1" applyAlignment="1">
      <alignment horizontal="center" vertical="center" wrapText="1"/>
    </xf>
    <xf numFmtId="0" fontId="4" fillId="8" borderId="27" xfId="0" applyFont="1" applyFill="1" applyBorder="1" applyAlignment="1">
      <alignment horizontal="center" vertical="center" wrapText="1"/>
    </xf>
    <xf numFmtId="0" fontId="4" fillId="8" borderId="34" xfId="0" applyFont="1" applyFill="1" applyBorder="1" applyAlignment="1">
      <alignment horizontal="center" vertical="center" wrapText="1"/>
    </xf>
    <xf numFmtId="0" fontId="6" fillId="2" borderId="37"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6" fillId="2" borderId="41" xfId="0" applyFont="1" applyFill="1" applyBorder="1" applyAlignment="1">
      <alignment horizontal="left" vertical="center" wrapText="1"/>
    </xf>
    <xf numFmtId="0" fontId="6" fillId="2" borderId="42" xfId="0" applyFont="1" applyFill="1" applyBorder="1" applyAlignment="1">
      <alignment horizontal="left" vertical="center" wrapText="1"/>
    </xf>
    <xf numFmtId="164" fontId="6" fillId="2" borderId="37" xfId="0" applyNumberFormat="1" applyFont="1" applyFill="1" applyBorder="1" applyAlignment="1">
      <alignment horizontal="center" vertical="center" wrapText="1"/>
    </xf>
    <xf numFmtId="164" fontId="6" fillId="2" borderId="39" xfId="0" applyNumberFormat="1" applyFont="1" applyFill="1" applyBorder="1" applyAlignment="1">
      <alignment horizontal="center" vertical="center" wrapText="1"/>
    </xf>
    <xf numFmtId="164" fontId="6" fillId="2" borderId="40" xfId="0" applyNumberFormat="1" applyFont="1" applyFill="1" applyBorder="1" applyAlignment="1">
      <alignment horizontal="center" vertical="center" wrapText="1"/>
    </xf>
    <xf numFmtId="164" fontId="6" fillId="2" borderId="42" xfId="0" applyNumberFormat="1" applyFont="1" applyFill="1" applyBorder="1" applyAlignment="1">
      <alignment horizontal="center" vertical="center" wrapText="1"/>
    </xf>
    <xf numFmtId="14" fontId="6" fillId="2" borderId="40" xfId="0" applyNumberFormat="1" applyFont="1" applyFill="1" applyBorder="1" applyAlignment="1">
      <alignment horizontal="center" vertical="center" wrapText="1"/>
    </xf>
    <xf numFmtId="0" fontId="6" fillId="2" borderId="42" xfId="0" applyFont="1" applyFill="1" applyBorder="1" applyAlignment="1">
      <alignment horizontal="center" vertical="center" wrapText="1"/>
    </xf>
    <xf numFmtId="14" fontId="6" fillId="2" borderId="44" xfId="0" applyNumberFormat="1" applyFont="1" applyFill="1" applyBorder="1" applyAlignment="1">
      <alignment horizontal="center" vertical="center" wrapText="1"/>
    </xf>
    <xf numFmtId="0" fontId="6" fillId="2" borderId="46" xfId="0" applyFont="1" applyFill="1" applyBorder="1" applyAlignment="1">
      <alignment horizontal="center" vertical="center" wrapText="1"/>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3" fillId="0" borderId="24"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12" fillId="0" borderId="24"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3" fillId="0" borderId="23" xfId="0" applyFont="1" applyBorder="1" applyAlignment="1" applyProtection="1">
      <alignment horizontal="left" vertical="center" wrapText="1"/>
      <protection locked="0"/>
    </xf>
    <xf numFmtId="0" fontId="3" fillId="0" borderId="53" xfId="0" applyFont="1" applyBorder="1" applyAlignment="1" applyProtection="1">
      <alignment horizontal="left" vertical="center" wrapText="1"/>
      <protection locked="0"/>
    </xf>
    <xf numFmtId="0" fontId="3" fillId="0" borderId="8"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5" xfId="0" applyFont="1" applyBorder="1" applyAlignment="1" applyProtection="1">
      <alignment horizontal="left" vertical="center" wrapText="1"/>
      <protection locked="0"/>
    </xf>
    <xf numFmtId="0" fontId="20" fillId="0" borderId="20" xfId="0" applyFont="1" applyBorder="1" applyAlignment="1" applyProtection="1">
      <alignment horizontal="left" vertical="center" wrapText="1"/>
      <protection locked="0"/>
    </xf>
    <xf numFmtId="0" fontId="4" fillId="2" borderId="51"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52"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50"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20" xfId="0" applyFont="1" applyFill="1" applyBorder="1" applyAlignment="1" applyProtection="1">
      <alignment horizontal="left" vertical="center" wrapText="1"/>
      <protection locked="0"/>
    </xf>
    <xf numFmtId="0" fontId="5" fillId="2" borderId="0" xfId="0" applyFont="1" applyFill="1" applyAlignment="1">
      <alignment horizontal="center" vertical="center" wrapText="1"/>
    </xf>
    <xf numFmtId="0" fontId="12" fillId="2" borderId="32" xfId="0" applyFont="1" applyFill="1" applyBorder="1" applyAlignment="1">
      <alignment horizontal="left" vertical="top" wrapText="1"/>
    </xf>
    <xf numFmtId="0" fontId="12" fillId="2" borderId="27" xfId="0" applyFont="1" applyFill="1" applyBorder="1" applyAlignment="1">
      <alignment horizontal="left" vertical="top" wrapText="1"/>
    </xf>
    <xf numFmtId="0" fontId="12" fillId="2" borderId="34" xfId="0" applyFont="1" applyFill="1" applyBorder="1" applyAlignment="1">
      <alignment horizontal="left" vertical="top" wrapText="1"/>
    </xf>
    <xf numFmtId="0" fontId="13" fillId="6" borderId="0" xfId="0" applyFont="1" applyFill="1" applyAlignment="1"/>
    <xf numFmtId="0" fontId="10" fillId="0" borderId="0" xfId="0" pivotButton="1" applyFont="1" applyAlignment="1">
      <alignment vertical="center"/>
    </xf>
    <xf numFmtId="0" fontId="10" fillId="0" borderId="0" xfId="0" applyFont="1" applyAlignment="1">
      <alignment vertical="center"/>
    </xf>
    <xf numFmtId="0" fontId="10" fillId="0" borderId="0" xfId="0" pivotButton="1" applyFont="1" applyAlignment="1">
      <alignment horizontal="center" vertical="center"/>
    </xf>
    <xf numFmtId="0" fontId="10" fillId="0" borderId="0" xfId="0" applyFont="1" applyAlignment="1">
      <alignment horizontal="center" vertical="center" wrapText="1"/>
    </xf>
    <xf numFmtId="1" fontId="10" fillId="0" borderId="0" xfId="0" applyNumberFormat="1" applyFont="1" applyAlignment="1">
      <alignment horizontal="center" vertical="center"/>
    </xf>
  </cellXfs>
  <cellStyles count="2">
    <cellStyle name="Hipervínculo" xfId="1" builtinId="8"/>
    <cellStyle name="Normal" xfId="0" builtinId="0"/>
  </cellStyles>
  <dxfs count="154">
    <dxf>
      <fill>
        <patternFill>
          <bgColor rgb="FFFF0000"/>
        </patternFill>
      </fill>
    </dxf>
    <dxf>
      <fill>
        <patternFill>
          <bgColor theme="7"/>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0000"/>
        </patternFill>
      </fill>
    </dxf>
    <dxf>
      <font>
        <b val="0"/>
        <i val="0"/>
        <strike val="0"/>
        <condense val="0"/>
        <extend val="0"/>
        <outline val="0"/>
        <shadow val="0"/>
        <u val="none"/>
        <vertAlign val="baseline"/>
        <sz val="9"/>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wrapText="1"/>
    </dxf>
    <dxf>
      <alignment vertical="center"/>
    </dxf>
    <dxf>
      <alignment vertical="center"/>
    </dxf>
    <dxf>
      <alignment vertical="center"/>
    </dxf>
    <dxf>
      <alignment horizontal="center"/>
    </dxf>
    <dxf>
      <alignment horizontal="center"/>
    </dxf>
    <dxf>
      <alignment horizontal="center"/>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sz val="14"/>
      </font>
    </dxf>
    <dxf>
      <font>
        <sz val="14"/>
      </font>
    </dxf>
    <dxf>
      <font>
        <sz val="14"/>
      </font>
    </dxf>
    <dxf>
      <font>
        <sz val="14"/>
      </font>
    </dxf>
    <dxf>
      <font>
        <sz val="14"/>
      </font>
    </dxf>
    <dxf>
      <font>
        <sz val="14"/>
      </font>
    </dxf>
    <dxf>
      <font>
        <sz val="14"/>
      </font>
    </dxf>
    <dxf>
      <font>
        <sz val="14"/>
      </font>
    </dxf>
    <dxf>
      <font>
        <sz val="14"/>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numFmt numFmtId="1" formatCode="0"/>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font>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rgb="FF33A584"/>
          <bgColor rgb="FF069169"/>
        </patternFill>
      </fill>
      <border>
        <bottom style="thin">
          <color rgb="FF069169"/>
        </bottom>
      </border>
    </dxf>
    <dxf>
      <font>
        <color theme="0"/>
      </font>
      <fill>
        <patternFill patternType="solid">
          <fgColor rgb="FF069169"/>
          <bgColor rgb="FF33A584"/>
        </patternFill>
      </fill>
      <border>
        <bottom style="thin">
          <color rgb="FF33A584"/>
        </bottom>
        <horizontal style="thin">
          <color rgb="FF33A584"/>
        </horizontal>
      </border>
    </dxf>
    <dxf>
      <border>
        <bottom style="thin">
          <color rgb="FF33A584"/>
        </bottom>
      </border>
    </dxf>
    <dxf>
      <font>
        <color theme="0"/>
      </font>
      <fill>
        <patternFill patternType="solid">
          <fgColor theme="0" tint="-0.14999847407452621"/>
          <bgColor theme="0" tint="-0.14999847407452621"/>
        </patternFill>
      </fill>
    </dxf>
    <dxf>
      <font>
        <b/>
        <i val="0"/>
        <color theme="0"/>
      </font>
      <fill>
        <patternFill patternType="solid">
          <fgColor rgb="FF33A584"/>
          <bgColor rgb="FF069169"/>
        </patternFill>
      </fill>
    </dxf>
    <dxf>
      <font>
        <b/>
        <color theme="0"/>
      </font>
    </dxf>
    <dxf>
      <border>
        <left style="thin">
          <color rgb="FF006850"/>
        </left>
        <right style="thin">
          <color rgb="FF006850"/>
        </right>
      </border>
    </dxf>
    <dxf>
      <border>
        <top style="thin">
          <color rgb="FF006850"/>
        </top>
        <bottom style="thin">
          <color rgb="FF006850"/>
        </bottom>
        <horizontal style="thin">
          <color rgb="FF006850"/>
        </horizontal>
      </border>
    </dxf>
    <dxf>
      <font>
        <b/>
        <color theme="1"/>
      </font>
      <border>
        <top style="double">
          <color rgb="FF33A584"/>
        </top>
      </border>
    </dxf>
    <dxf>
      <font>
        <color theme="0"/>
      </font>
      <fill>
        <patternFill patternType="solid">
          <fgColor rgb="FF006850"/>
          <bgColor rgb="FF006850"/>
        </patternFill>
      </fill>
      <border>
        <horizontal style="thin">
          <color rgb="FF006850"/>
        </horizontal>
      </border>
    </dxf>
    <dxf>
      <font>
        <color theme="1"/>
      </font>
      <border>
        <horizontal style="thin">
          <color theme="4" tint="0.79998168889431442"/>
        </horizontal>
      </border>
    </dxf>
  </dxfs>
  <tableStyles count="2" defaultTableStyle="TableStyleMedium2" defaultPivotStyle="PivotStyleLight16">
    <tableStyle name="ANM" table="0" count="13" xr9:uid="{A6266F25-3A9F-43A3-AF6C-21B5CD0862C7}">
      <tableStyleElement type="wholeTable" dxfId="153"/>
      <tableStyleElement type="headerRow" dxfId="152"/>
      <tableStyleElement type="totalRow" dxfId="151"/>
      <tableStyleElement type="firstRowStripe" dxfId="150"/>
      <tableStyleElement type="firstColumnStripe" dxfId="149"/>
      <tableStyleElement type="firstHeaderCell" dxfId="148"/>
      <tableStyleElement type="firstSubtotalRow" dxfId="147"/>
      <tableStyleElement type="secondSubtotalRow" dxfId="146"/>
      <tableStyleElement type="firstColumnSubheading" dxfId="145"/>
      <tableStyleElement type="firstRowSubheading" dxfId="144"/>
      <tableStyleElement type="secondRowSubheading" dxfId="143"/>
      <tableStyleElement type="pageFieldLabels" dxfId="142"/>
      <tableStyleElement type="pageFieldValues" dxfId="141"/>
    </tableStyle>
    <tableStyle name="TableStyleMedium2 2" pivot="0" count="7" xr9:uid="{607062CA-62FF-4B73-AE82-3A8FDC951F26}">
      <tableStyleElement type="wholeTable" dxfId="140"/>
      <tableStyleElement type="headerRow" dxfId="139"/>
      <tableStyleElement type="totalRow" dxfId="138"/>
      <tableStyleElement type="firstColumn" dxfId="137"/>
      <tableStyleElement type="lastColumn" dxfId="136"/>
      <tableStyleElement type="firstRowStripe" dxfId="135"/>
      <tableStyleElement type="firstColumnStripe" dxfId="13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784860</xdr:colOff>
      <xdr:row>0</xdr:row>
      <xdr:rowOff>106680</xdr:rowOff>
    </xdr:from>
    <xdr:to>
      <xdr:col>6</xdr:col>
      <xdr:colOff>451484</xdr:colOff>
      <xdr:row>4</xdr:row>
      <xdr:rowOff>78105</xdr:rowOff>
    </xdr:to>
    <xdr:pic>
      <xdr:nvPicPr>
        <xdr:cNvPr id="2" name="4 Imagen">
          <a:extLst>
            <a:ext uri="{FF2B5EF4-FFF2-40B4-BE49-F238E27FC236}">
              <a16:creationId xmlns:a16="http://schemas.microsoft.com/office/drawing/2014/main" id="{FDFECE34-8920-4ACF-8042-3FD82F2FAF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3352800" y="106680"/>
          <a:ext cx="1564004" cy="7029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2</xdr:row>
      <xdr:rowOff>60960</xdr:rowOff>
    </xdr:to>
    <xdr:pic>
      <xdr:nvPicPr>
        <xdr:cNvPr id="1026" name="4 Imagen">
          <a:extLst>
            <a:ext uri="{FF2B5EF4-FFF2-40B4-BE49-F238E27FC236}">
              <a16:creationId xmlns:a16="http://schemas.microsoft.com/office/drawing/2014/main" id="{4E4B3717-6C18-9E8C-3FCE-C33C418A6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0"/>
          <a:ext cx="110490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213360</xdr:rowOff>
    </xdr:from>
    <xdr:to>
      <xdr:col>0</xdr:col>
      <xdr:colOff>1445034</xdr:colOff>
      <xdr:row>0</xdr:row>
      <xdr:rowOff>525779</xdr:rowOff>
    </xdr:to>
    <xdr:pic>
      <xdr:nvPicPr>
        <xdr:cNvPr id="3" name="4 Imagen">
          <a:extLst>
            <a:ext uri="{FF2B5EF4-FFF2-40B4-BE49-F238E27FC236}">
              <a16:creationId xmlns:a16="http://schemas.microsoft.com/office/drawing/2014/main" id="{59702769-0939-4605-94F7-50276AABB7D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76200" y="213360"/>
          <a:ext cx="1368834" cy="3124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mgovco.sharepoint.com/Users/1026276285/Documents/ANM/01.%20SIG/RESPONSABILIDADES/MATRIZ%20ROL,%20RESP%20Y%20A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eilu\Downloads\EST1-P-005-F-009_V2%20MATRIZ%20ASPECTOS%20E%20IMPACTOS%20AMBIENTALES%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mp;A"/>
      <sheetName val="ROL"/>
      <sheetName val="TD-R&amp;A"/>
      <sheetName val="LISTA"/>
      <sheetName val="MATRIZ ROL, RESP Y AUT"/>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PORTADA"/>
      <sheetName val="INSTRUCCIONES"/>
      <sheetName val="A&amp;I"/>
      <sheetName val="TD-A&amp;I"/>
      <sheetName val="Hoja1"/>
      <sheetName val="Aspectos"/>
    </sheetNames>
    <sheetDataSet>
      <sheetData sheetId="0"/>
      <sheetData sheetId="1"/>
      <sheetData sheetId="2"/>
      <sheetData sheetId="3"/>
      <sheetData sheetId="4"/>
      <sheetData sheetId="5" refreshError="1"/>
      <sheetData sheetId="6"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4783.439584143518" createdVersion="8" refreshedVersion="8" minRefreshableVersion="3" recordCount="44" xr:uid="{96F18CD0-1735-441E-ABB8-66DA8C4862E3}">
  <cacheSource type="worksheet">
    <worksheetSource ref="A6:AB50" sheet="A&amp;I"/>
  </cacheSource>
  <cacheFields count="28">
    <cacheField name="Macroprocesos" numFmtId="0">
      <sharedItems containsBlank="1"/>
    </cacheField>
    <cacheField name="Procesos" numFmtId="0">
      <sharedItems containsBlank="1" count="6" longText="1">
        <m/>
        <s v="Administración de Bienes y Servicios"/>
        <s v="Admistración de bienes y servicios_x000a_Administración de tecnologías e información"/>
        <s v="Atención Integral y servicios a Grupos de Interés"/>
        <s v="Gestión Integral para el Seguimiento y control a los Títulos Mineros"/>
        <s v="Planeación Estratégica_x000a_Gestión Integral para el Seguimiento y control a los Títulos Mineros_x000a_Atención Integral y servicios a Grupos de Interés_x000a_Adquisición de Bienes y Servicios_x000a_Administración de Bienes y Servicios_x000a_Gestión del Talento Humano_x000a_Gestión Documental_x000a_Evaluación, Control y Mejora" u="1"/>
      </sharedItems>
    </cacheField>
    <cacheField name="Actividades" numFmtId="0">
      <sharedItems containsBlank="1" count="6">
        <s v="Administrativas"/>
        <s v="Servicios Generales "/>
        <s v="Mantenimiento "/>
        <s v="Servicio al Cliente"/>
        <s v="Traslados o comisiones"/>
        <m u="1"/>
      </sharedItems>
    </cacheField>
    <cacheField name="Descripción de la Actividad" numFmtId="0">
      <sharedItems containsBlank="1" longText="1"/>
    </cacheField>
    <cacheField name="Producto/Servicio" numFmtId="0">
      <sharedItems containsBlank="1" longText="1"/>
    </cacheField>
    <cacheField name="Tipo de sede" numFmtId="0">
      <sharedItems containsBlank="1"/>
    </cacheField>
    <cacheField name="Sede" numFmtId="0">
      <sharedItems containsBlank="1"/>
    </cacheField>
    <cacheField name="Condiciones de operación" numFmtId="0">
      <sharedItems containsBlank="1" count="2">
        <s v="Situación de emergencia"/>
        <m/>
      </sharedItems>
    </cacheField>
    <cacheField name="Descripción de condición" numFmtId="0">
      <sharedItems containsBlank="1"/>
    </cacheField>
    <cacheField name="Aspecto ambiental" numFmtId="0">
      <sharedItems containsBlank="1" count="10">
        <s v="Generación_de_residuos"/>
        <s v="Consumo_de_materias_primas_e_insumos"/>
        <s v="Generación_de_empleo"/>
        <s v="Consumo_de_energía_eléctrica"/>
        <s v="Generación_de_Emisiones"/>
        <s v="Generación_de_vertimientos"/>
        <s v="Consumo_del_recurso_hídrico"/>
        <s v="Generación_de_derrames"/>
        <s v="Uso_de_publicidad"/>
        <m u="1"/>
      </sharedItems>
    </cacheField>
    <cacheField name="Impacto ambiental" numFmtId="0">
      <sharedItems containsBlank="1" count="20">
        <s v="Contaminación por generación de residuos aprovechables"/>
        <s v="Aprovechamiento de residuos aprovechables"/>
        <s v="Agotamiento General de los recursos naturales"/>
        <s v="Desarrollo del recurso humano"/>
        <s v="Presión sobre el recurso energético eléctrico"/>
        <s v="Contaminación por emisión de sustancias molestas (olores)"/>
        <s v="Contaminación por emisión de sustancias tóxicas"/>
        <s v="Contaminación por descarga por aguas residuales domésticas"/>
        <s v="Agotamiento del recurso hídrico"/>
        <s v="Contaminación del suelo"/>
        <s v="Contaminación por generación de residuos orgánicos"/>
        <s v="Contaminación por generación de residuos peligrosos"/>
        <s v="Contaminación por generación de residuos No aprovechables"/>
        <s v="Contaminación por emisión de ruido"/>
        <s v="Contaminación por generación de residuos de escombro"/>
        <s v="Contaminación visual"/>
        <s v="Contaminación por emisión de contaminantes criterio"/>
        <s v="Contaminación por emisión de gases de efecto invernadero (GEI)"/>
        <m u="1"/>
        <s v="Aprovechamiento del recurso hídrico" u="1"/>
      </sharedItems>
    </cacheField>
    <cacheField name="Tipo de impacto" numFmtId="0">
      <sharedItems containsBlank="1" count="3">
        <s v="Negativo"/>
        <s v="Positivo"/>
        <m/>
      </sharedItems>
    </cacheField>
    <cacheField name="Componente ambiental" numFmtId="0">
      <sharedItems containsBlank="1"/>
    </cacheField>
    <cacheField name="Probabilidad" numFmtId="0">
      <sharedItems/>
    </cacheField>
    <cacheField name="Consecuencia" numFmtId="0">
      <sharedItems/>
    </cacheField>
    <cacheField name="Valoración inicial" numFmtId="0">
      <sharedItems/>
    </cacheField>
    <cacheField name="Valor probabilidad" numFmtId="0">
      <sharedItems containsSemiMixedTypes="0" containsString="0" containsNumber="1" containsInteger="1" minValue="3" maxValue="5"/>
    </cacheField>
    <cacheField name="Valor consecuencia" numFmtId="0">
      <sharedItems containsSemiMixedTypes="0" containsString="0" containsNumber="1" containsInteger="1" minValue="1" maxValue="5"/>
    </cacheField>
    <cacheField name="Valor valoración inicial 2022" numFmtId="0">
      <sharedItems containsSemiMixedTypes="0" containsString="0" containsNumber="1" containsInteger="1" minValue="3" maxValue="25"/>
    </cacheField>
    <cacheField name="Significancia del A&amp;I inicial" numFmtId="0">
      <sharedItems/>
    </cacheField>
    <cacheField name="Control ambiental inicial" numFmtId="0">
      <sharedItems/>
    </cacheField>
    <cacheField name="Descripción de la valoración inicial y el control del aspecto e impacto ambiental 2022" numFmtId="0">
      <sharedItems/>
    </cacheField>
    <cacheField name="Unidad de medición" numFmtId="0">
      <sharedItems containsNonDate="0" containsString="0" containsBlank="1"/>
    </cacheField>
    <cacheField name="Desempeño ambiental 2021" numFmtId="0">
      <sharedItems containsNonDate="0" containsString="0" containsBlank="1"/>
    </cacheField>
    <cacheField name="Meta porcentual 2022" numFmtId="0">
      <sharedItems containsNonDate="0" containsString="0" containsBlank="1"/>
    </cacheField>
    <cacheField name="Meta unitaria 2022" numFmtId="0">
      <sharedItems containsNonDate="0" containsString="0" containsBlank="1"/>
    </cacheField>
    <cacheField name="Desempeño ambiental 2022" numFmtId="0">
      <sharedItems containsNonDate="0" containsString="0" containsBlank="1"/>
    </cacheField>
    <cacheField name="Desviación meta 2022"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4">
  <r>
    <m/>
    <x v="0"/>
    <x v="0"/>
    <s v="Formulación y elaboración de documentos técnicos y legales. (evaluación documental, inspecciones de campo, procesos sancionatorios)_x000a_Implementación del Sistema Integrado de Gestión (reporte y remisión de información)_x000a_Seguimiento y supervisión de contratos (proveedores y contratistas)_x000a_Talento Humano (evaluaciónes de desempeño)_x000a_Manejo de documentos (gestión documental, recepción y respuesta a solicitudes)_x000a_Ejecución y cumplimiento de planes de mejoramiento"/>
    <s v="Planes de Acción_x000a_Auto de fiscalización_x000a_Actos administrativos_x000a_Conceptos e informes técnicos_x000a_Informes de ejecución contractual_x000a_Trámite a solicitudes externas e internas_x000a_Actas de transferencia documental _x000a_Planes de mejoramiento_x000a_Informes de seguimeinto evaluación de desempeño _x000a_Requerimientos del Sistema Integrado de Gestión "/>
    <s v="PAR"/>
    <s v="PAR Medellín"/>
    <x v="0"/>
    <s v="Emergencia sanitaria por pandemia COVID-19"/>
    <x v="0"/>
    <x v="0"/>
    <x v="0"/>
    <s v="Geológico - suelo"/>
    <s v="Probable"/>
    <s v="Baja"/>
    <s v="Bajo"/>
    <n v="3"/>
    <n v="1"/>
    <n v="3"/>
    <s v="Tolerable"/>
    <s v="No"/>
    <s v="La sede PAR se acoge a las dispocisiones de 2*3 de presencialidad para los funcionarios, reduciendo los niveles de generación de residuos. "/>
    <m/>
    <m/>
    <m/>
    <m/>
    <m/>
    <m/>
  </r>
  <r>
    <m/>
    <x v="0"/>
    <x v="0"/>
    <m/>
    <m/>
    <m/>
    <m/>
    <x v="1"/>
    <m/>
    <x v="0"/>
    <x v="1"/>
    <x v="1"/>
    <s v="Geológico - suelo"/>
    <s v="Certero"/>
    <s v="Moderada"/>
    <s v="Moderado"/>
    <n v="5"/>
    <n v="3"/>
    <n v="15"/>
    <s v="Potencialmente no tolerable"/>
    <s v="No"/>
    <s v="Actualmente la ciudad de medellín cuenta con servicio de recolección de residuos aprovechables diferenciado, garantizando así el aprovechamiento en la generación de los mismos. "/>
    <m/>
    <m/>
    <m/>
    <m/>
    <m/>
    <m/>
  </r>
  <r>
    <m/>
    <x v="0"/>
    <x v="0"/>
    <m/>
    <m/>
    <m/>
    <m/>
    <x v="1"/>
    <m/>
    <x v="1"/>
    <x v="2"/>
    <x v="0"/>
    <s v="Geológico - suelo"/>
    <s v="Certero"/>
    <s v="Moderada"/>
    <s v="Moderado"/>
    <n v="5"/>
    <n v="3"/>
    <n v="15"/>
    <s v="Potencialmente no tolerable"/>
    <s v="No"/>
    <s v="La sede PAR se acoge a las dispocisiones de 2*3 de presencialidad para los funcionarios, reduciendo los niveles de consumo de materias primas e insumos. "/>
    <m/>
    <m/>
    <m/>
    <m/>
    <m/>
    <m/>
  </r>
  <r>
    <m/>
    <x v="0"/>
    <x v="0"/>
    <m/>
    <m/>
    <m/>
    <m/>
    <x v="1"/>
    <m/>
    <x v="2"/>
    <x v="3"/>
    <x v="1"/>
    <s v="Sociocultural - social"/>
    <s v="Certero"/>
    <s v="Baja"/>
    <s v="Bajo"/>
    <n v="5"/>
    <n v="1"/>
    <n v="5"/>
    <s v="Tolerable"/>
    <s v="No"/>
    <s v="La ANM aporta a la generación de empleo con ingresos por encima del promedio y aportando a una tasa de desempleo por encima del promerio nacional. "/>
    <m/>
    <m/>
    <m/>
    <m/>
    <m/>
    <m/>
  </r>
  <r>
    <m/>
    <x v="0"/>
    <x v="0"/>
    <m/>
    <m/>
    <m/>
    <m/>
    <x v="1"/>
    <m/>
    <x v="3"/>
    <x v="4"/>
    <x v="0"/>
    <s v="Energético"/>
    <s v="Certero"/>
    <s v="Alta"/>
    <s v="Alto"/>
    <n v="5"/>
    <n v="5"/>
    <n v="25"/>
    <s v="No tolerable"/>
    <s v="Si"/>
    <s v="Todas las actividades administrativas que se ejecutan en el PAR, requieren del consumo de energía, generando presión sobre este componente."/>
    <m/>
    <m/>
    <m/>
    <m/>
    <m/>
    <m/>
  </r>
  <r>
    <s v="Apoyo"/>
    <x v="1"/>
    <x v="1"/>
    <s v="Limpieza y aseo_x000a_Cafetería_x000a_Manejo de sustancias químicas_x000a_Servicios de vigilancia y seguridad privada"/>
    <s v="Registros de la ejecución contractual_x000a_Registro de ingresos y operación_x000a_Registros de control"/>
    <s v="PAR"/>
    <s v="PAR Medellín"/>
    <x v="0"/>
    <s v="Emergencia sanitaria por pandemia COVID-19"/>
    <x v="4"/>
    <x v="5"/>
    <x v="0"/>
    <s v="Atmosférico - aire"/>
    <s v="Certero"/>
    <s v="Moderada"/>
    <s v="Moderado"/>
    <n v="5"/>
    <n v="3"/>
    <n v="15"/>
    <s v="Potencialmente no tolerable"/>
    <s v="No"/>
    <s v="Las principales actividades de servicios generales, emplean sustancias que generan emisiones que provocan contaminación."/>
    <m/>
    <m/>
    <m/>
    <m/>
    <m/>
    <m/>
  </r>
  <r>
    <m/>
    <x v="0"/>
    <x v="1"/>
    <m/>
    <m/>
    <m/>
    <m/>
    <x v="1"/>
    <m/>
    <x v="4"/>
    <x v="6"/>
    <x v="0"/>
    <s v="Atmosférico - aire"/>
    <s v="Probable"/>
    <s v="Moderada"/>
    <s v="Bajo"/>
    <n v="3"/>
    <n v="3"/>
    <n v="9"/>
    <s v="Tolerable"/>
    <s v="No"/>
    <s v=" Las principales actividades de servicios generales, emplean sustancias que generan emisiones que provocan contaminación."/>
    <m/>
    <m/>
    <m/>
    <m/>
    <m/>
    <m/>
  </r>
  <r>
    <m/>
    <x v="0"/>
    <x v="1"/>
    <m/>
    <m/>
    <m/>
    <m/>
    <x v="1"/>
    <m/>
    <x v="5"/>
    <x v="7"/>
    <x v="0"/>
    <s v="Hidrológico - agua"/>
    <s v="Certero"/>
    <s v="Moderada"/>
    <s v="Moderado"/>
    <n v="5"/>
    <n v="3"/>
    <n v="15"/>
    <s v="Potencialmente no tolerable"/>
    <s v="No"/>
    <s v="Las principales actividades de servicios generales, generan vertimientos que son descargados en la red de alcantarillado de tipo doméstico."/>
    <m/>
    <m/>
    <m/>
    <m/>
    <m/>
    <m/>
  </r>
  <r>
    <m/>
    <x v="0"/>
    <x v="1"/>
    <m/>
    <m/>
    <m/>
    <m/>
    <x v="1"/>
    <m/>
    <x v="6"/>
    <x v="8"/>
    <x v="0"/>
    <s v="Hidrológico - agua"/>
    <s v="Certero"/>
    <s v="Alta"/>
    <s v="Alto"/>
    <n v="5"/>
    <n v="5"/>
    <n v="25"/>
    <s v="No tolerable"/>
    <s v="Si"/>
    <s v="Las principales actividades de servicios generales consumen recurso hídrico."/>
    <m/>
    <m/>
    <m/>
    <m/>
    <m/>
    <m/>
  </r>
  <r>
    <m/>
    <x v="0"/>
    <x v="1"/>
    <m/>
    <m/>
    <m/>
    <m/>
    <x v="1"/>
    <m/>
    <x v="7"/>
    <x v="9"/>
    <x v="0"/>
    <s v="Geológico - suelo"/>
    <s v="Probable"/>
    <s v="Baja"/>
    <s v="Bajo"/>
    <n v="3"/>
    <n v="1"/>
    <n v="3"/>
    <s v="Tolerable"/>
    <s v="No"/>
    <s v="Las principales actividades de servicios generales, emplean sustancias que en caso de derramamiento podrían generar contaminación."/>
    <m/>
    <m/>
    <m/>
    <m/>
    <m/>
    <m/>
  </r>
  <r>
    <m/>
    <x v="0"/>
    <x v="1"/>
    <m/>
    <m/>
    <m/>
    <m/>
    <x v="1"/>
    <m/>
    <x v="0"/>
    <x v="10"/>
    <x v="0"/>
    <s v="Geológico - suelo"/>
    <s v="Probable"/>
    <s v="Moderada"/>
    <s v="Bajo"/>
    <n v="3"/>
    <n v="3"/>
    <n v="9"/>
    <s v="Tolerable"/>
    <s v="No"/>
    <s v="Las actividades de servicios generales generan contaminación por residuos en proporción a las dinámicas de operación de la sede. "/>
    <m/>
    <m/>
    <m/>
    <m/>
    <m/>
    <m/>
  </r>
  <r>
    <m/>
    <x v="0"/>
    <x v="1"/>
    <m/>
    <m/>
    <m/>
    <m/>
    <x v="1"/>
    <m/>
    <x v="0"/>
    <x v="11"/>
    <x v="0"/>
    <s v="Geológico - suelo"/>
    <s v="Probable"/>
    <s v="Moderada"/>
    <s v="Bajo"/>
    <n v="3"/>
    <n v="3"/>
    <n v="9"/>
    <s v="Tolerable"/>
    <s v="No"/>
    <s v="El desarrollo de las actividades de servicios generales requiere el uso de sustancias y residuos de tipo peligroso. "/>
    <m/>
    <m/>
    <m/>
    <m/>
    <m/>
    <m/>
  </r>
  <r>
    <m/>
    <x v="0"/>
    <x v="1"/>
    <m/>
    <m/>
    <m/>
    <m/>
    <x v="1"/>
    <m/>
    <x v="0"/>
    <x v="0"/>
    <x v="0"/>
    <s v="Geológico - suelo"/>
    <s v="Certero"/>
    <s v="Moderada"/>
    <s v="Moderado"/>
    <n v="5"/>
    <n v="3"/>
    <n v="15"/>
    <s v="Potencialmente no tolerable"/>
    <s v="No"/>
    <s v="Las actividades de servicios generales generan contaminación por residuos en proporción a las dinámicas de operación de la sede. "/>
    <m/>
    <m/>
    <m/>
    <m/>
    <m/>
    <m/>
  </r>
  <r>
    <m/>
    <x v="0"/>
    <x v="1"/>
    <m/>
    <m/>
    <m/>
    <m/>
    <x v="1"/>
    <m/>
    <x v="0"/>
    <x v="12"/>
    <x v="0"/>
    <s v="Geológico - suelo"/>
    <s v="Certero"/>
    <s v="Moderada"/>
    <s v="Moderado"/>
    <n v="5"/>
    <n v="3"/>
    <n v="15"/>
    <s v="Potencialmente no tolerable"/>
    <s v="No"/>
    <s v="Las actividades de servicios generales generan contaminación por residuos en proporción a las dinámicas de operación de la sede. "/>
    <m/>
    <m/>
    <m/>
    <m/>
    <m/>
    <m/>
  </r>
  <r>
    <m/>
    <x v="0"/>
    <x v="1"/>
    <m/>
    <m/>
    <m/>
    <m/>
    <x v="1"/>
    <m/>
    <x v="0"/>
    <x v="1"/>
    <x v="1"/>
    <s v="Geológico - suelo"/>
    <s v="Certero"/>
    <s v="Alta"/>
    <s v="Alto"/>
    <n v="5"/>
    <n v="5"/>
    <n v="25"/>
    <s v="No tolerable"/>
    <s v="Si"/>
    <s v="Actualmente la ciudad de medellín cuenta con servicio de recolección de residuos aprovechables diferenciado, garantizando así el aprovechamiento en la generación de los mismos. "/>
    <m/>
    <m/>
    <m/>
    <m/>
    <m/>
    <m/>
  </r>
  <r>
    <m/>
    <x v="0"/>
    <x v="1"/>
    <m/>
    <m/>
    <m/>
    <m/>
    <x v="1"/>
    <m/>
    <x v="1"/>
    <x v="2"/>
    <x v="0"/>
    <s v="Geológico - suelo"/>
    <s v="Certero"/>
    <s v="Moderada"/>
    <s v="Moderado"/>
    <n v="5"/>
    <n v="3"/>
    <n v="15"/>
    <s v="Potencialmente no tolerable"/>
    <s v="No"/>
    <s v="La sede PAR se acoge a las dispocisiones de 2*3 de presencialidad para los funcionarios, reduciendo los niveles de consumo de materias primas e insumos. "/>
    <m/>
    <m/>
    <m/>
    <m/>
    <m/>
    <m/>
  </r>
  <r>
    <m/>
    <x v="0"/>
    <x v="1"/>
    <m/>
    <m/>
    <m/>
    <m/>
    <x v="1"/>
    <m/>
    <x v="2"/>
    <x v="3"/>
    <x v="1"/>
    <s v="Sociocultural - social"/>
    <s v="Certero"/>
    <s v="Baja"/>
    <s v="Bajo"/>
    <n v="5"/>
    <n v="1"/>
    <n v="5"/>
    <s v="Tolerable"/>
    <s v="No"/>
    <s v="La ANM aporta a la generación de empleo con ingresos por encima del promedio y aportando a una tasa de desempleo por encima del promerio nacional. "/>
    <m/>
    <m/>
    <m/>
    <m/>
    <m/>
    <m/>
  </r>
  <r>
    <m/>
    <x v="0"/>
    <x v="1"/>
    <m/>
    <m/>
    <m/>
    <m/>
    <x v="1"/>
    <m/>
    <x v="3"/>
    <x v="4"/>
    <x v="0"/>
    <s v="Energético"/>
    <s v="Certero"/>
    <s v="Alta"/>
    <s v="Alto"/>
    <n v="5"/>
    <n v="5"/>
    <n v="25"/>
    <s v="No tolerable"/>
    <s v="Si"/>
    <s v="Todas las actividades de servicios generales que se ejecutan en el PAR, requieren del consumo de energía, generando presión sobre este componente."/>
    <m/>
    <m/>
    <m/>
    <m/>
    <m/>
    <m/>
  </r>
  <r>
    <s v="Apoyo"/>
    <x v="2"/>
    <x v="2"/>
    <s v="Infraestructura_x000a_Manejo de insumos y equipos_x000a_Prestación de servicios tecnológicos_x000a_Instalación de redes eléctricas_x000a_Saneamiento ambiental y limpieza técnica (Lavado de tanques y control de plagas)_x000a_Vehículos_x000a_Instalación de elementos de publicidad exterior visual"/>
    <s v="Adecuaciones locativas_x000a_Servicio y reparación de equipos tecnológicos_x000a_Lavado de taques y control de plagas_x000a_Publicidad exterior "/>
    <s v="PAR"/>
    <s v="PAR Medellín"/>
    <x v="0"/>
    <s v="Emergencia sanitaria por pandemia COVID-19"/>
    <x v="4"/>
    <x v="6"/>
    <x v="0"/>
    <s v="Atmosférico - aire"/>
    <s v="Probable"/>
    <s v="Moderada"/>
    <s v="Bajo"/>
    <n v="3"/>
    <n v="3"/>
    <n v="9"/>
    <s v="Tolerable"/>
    <s v="No"/>
    <s v="El desarrollo de as actividades de mantenimiento, requieren el uso y empleo de sustancias tóxicas que pueden generar contaminación por emisiones. "/>
    <m/>
    <m/>
    <m/>
    <m/>
    <m/>
    <m/>
  </r>
  <r>
    <m/>
    <x v="0"/>
    <x v="2"/>
    <m/>
    <m/>
    <m/>
    <m/>
    <x v="1"/>
    <m/>
    <x v="4"/>
    <x v="5"/>
    <x v="0"/>
    <s v="Atmosférico - aire"/>
    <s v="Probable"/>
    <s v="Moderada"/>
    <s v="Bajo"/>
    <n v="3"/>
    <n v="3"/>
    <n v="9"/>
    <s v="Tolerable"/>
    <s v="No"/>
    <s v="Las principales actividades de mantenimiento, emplean sustancias que generan emisiones que provocan contaminación."/>
    <m/>
    <m/>
    <m/>
    <m/>
    <m/>
    <m/>
  </r>
  <r>
    <m/>
    <x v="0"/>
    <x v="2"/>
    <m/>
    <m/>
    <m/>
    <m/>
    <x v="1"/>
    <m/>
    <x v="4"/>
    <x v="13"/>
    <x v="0"/>
    <s v="Atmosférico - aire"/>
    <s v="Probable"/>
    <s v="Moderada"/>
    <s v="Bajo"/>
    <n v="3"/>
    <n v="3"/>
    <n v="9"/>
    <s v="Tolerable"/>
    <s v="No"/>
    <s v="Las actividades de operación que requieren traslado y/o comisión generan emisiones que afectan el medio ambiente y contaminan auditivamente."/>
    <m/>
    <m/>
    <m/>
    <m/>
    <m/>
    <m/>
  </r>
  <r>
    <m/>
    <x v="0"/>
    <x v="2"/>
    <m/>
    <m/>
    <m/>
    <m/>
    <x v="1"/>
    <m/>
    <x v="5"/>
    <x v="7"/>
    <x v="0"/>
    <s v="Hidrológico - agua"/>
    <s v="Probable"/>
    <s v="Moderada"/>
    <s v="Bajo"/>
    <n v="3"/>
    <n v="3"/>
    <n v="9"/>
    <s v="Tolerable"/>
    <s v="No"/>
    <s v="Las principales actividades de mantenimiento, generan vertimientos que son descargados en la red de alcantarillado de tipo doméstico."/>
    <m/>
    <m/>
    <m/>
    <m/>
    <m/>
    <m/>
  </r>
  <r>
    <m/>
    <x v="0"/>
    <x v="2"/>
    <m/>
    <m/>
    <m/>
    <m/>
    <x v="1"/>
    <m/>
    <x v="6"/>
    <x v="8"/>
    <x v="0"/>
    <s v="Hidrológico - agua"/>
    <s v="Probable"/>
    <s v="Alta"/>
    <s v="Moderado"/>
    <n v="3"/>
    <n v="5"/>
    <n v="15"/>
    <s v="Potencialmente no tolerable"/>
    <s v="No"/>
    <s v="Las principales actividades de mantenimiento consumen recurso hídrico."/>
    <m/>
    <m/>
    <m/>
    <m/>
    <m/>
    <m/>
  </r>
  <r>
    <m/>
    <x v="0"/>
    <x v="2"/>
    <m/>
    <m/>
    <m/>
    <m/>
    <x v="1"/>
    <m/>
    <x v="7"/>
    <x v="9"/>
    <x v="0"/>
    <s v="Geológico - suelo"/>
    <s v="Probable"/>
    <s v="Moderada"/>
    <s v="Bajo"/>
    <n v="3"/>
    <n v="3"/>
    <n v="9"/>
    <s v="Tolerable"/>
    <s v="No"/>
    <s v="Las principales actividades de mantenimiento, emplean sustancias que en caso de derramamiento podrían generar contaminación."/>
    <m/>
    <m/>
    <m/>
    <m/>
    <m/>
    <m/>
  </r>
  <r>
    <m/>
    <x v="0"/>
    <x v="2"/>
    <m/>
    <m/>
    <m/>
    <m/>
    <x v="1"/>
    <m/>
    <x v="0"/>
    <x v="14"/>
    <x v="0"/>
    <s v="Geológico - suelo"/>
    <s v="Probable"/>
    <s v="Alta"/>
    <s v="Moderado"/>
    <n v="3"/>
    <n v="5"/>
    <n v="15"/>
    <s v="Potencialmente no tolerable"/>
    <s v="No"/>
    <s v="Las principales actividades de mantenimiento generan residuos de escombro que contaminan el medio ambiente."/>
    <m/>
    <m/>
    <m/>
    <m/>
    <m/>
    <m/>
  </r>
  <r>
    <m/>
    <x v="0"/>
    <x v="2"/>
    <m/>
    <m/>
    <m/>
    <m/>
    <x v="1"/>
    <m/>
    <x v="0"/>
    <x v="0"/>
    <x v="0"/>
    <s v="Geológico - suelo"/>
    <s v="Probable"/>
    <s v="Moderada"/>
    <s v="Bajo"/>
    <n v="3"/>
    <n v="3"/>
    <n v="9"/>
    <s v="Tolerable"/>
    <s v="No"/>
    <s v="Las principales actividades de mantenimiento generan residuos que contaminan el medio ambiente."/>
    <m/>
    <m/>
    <m/>
    <m/>
    <m/>
    <m/>
  </r>
  <r>
    <m/>
    <x v="0"/>
    <x v="2"/>
    <m/>
    <m/>
    <m/>
    <m/>
    <x v="1"/>
    <m/>
    <x v="0"/>
    <x v="12"/>
    <x v="0"/>
    <s v="Geológico - suelo"/>
    <s v="Probable"/>
    <s v="Moderada"/>
    <s v="Bajo"/>
    <n v="3"/>
    <n v="3"/>
    <n v="9"/>
    <s v="Tolerable"/>
    <s v="No"/>
    <s v="Las principales actividades de mantenimiento generan residuos que contaminan el medio ambiente."/>
    <m/>
    <m/>
    <m/>
    <m/>
    <m/>
    <m/>
  </r>
  <r>
    <m/>
    <x v="0"/>
    <x v="2"/>
    <m/>
    <m/>
    <m/>
    <m/>
    <x v="1"/>
    <m/>
    <x v="0"/>
    <x v="1"/>
    <x v="1"/>
    <s v="Geológico - suelo"/>
    <s v="Certero"/>
    <s v="Moderada"/>
    <s v="Moderado"/>
    <n v="5"/>
    <n v="3"/>
    <n v="15"/>
    <s v="Potencialmente no tolerable"/>
    <s v="No"/>
    <s v="Actualmente la ciudad de medellín cuenta con servicio de recolección de residuos aprovechables diferenciado, garantizando así el aprovechamiento en la generación de los mismos. "/>
    <m/>
    <m/>
    <m/>
    <m/>
    <m/>
    <m/>
  </r>
  <r>
    <m/>
    <x v="0"/>
    <x v="2"/>
    <m/>
    <m/>
    <m/>
    <m/>
    <x v="1"/>
    <m/>
    <x v="0"/>
    <x v="11"/>
    <x v="2"/>
    <m/>
    <s v="Certero"/>
    <s v="Moderada"/>
    <s v="Moderado"/>
    <n v="5"/>
    <n v="3"/>
    <n v="15"/>
    <s v="Potencialmente no tolerable"/>
    <s v="No"/>
    <s v="Actualmente la ciudad de medellín cuenta con servicio de recolección de residuos aprovechables diferenciado, garantizando así el aprovechamiento en la generación de los mismos. "/>
    <m/>
    <m/>
    <m/>
    <m/>
    <m/>
    <m/>
  </r>
  <r>
    <m/>
    <x v="0"/>
    <x v="2"/>
    <m/>
    <m/>
    <m/>
    <m/>
    <x v="1"/>
    <m/>
    <x v="1"/>
    <x v="2"/>
    <x v="0"/>
    <s v="Geológico - suelo"/>
    <s v="Probable"/>
    <s v="Moderada"/>
    <s v="Bajo"/>
    <n v="3"/>
    <n v="3"/>
    <n v="9"/>
    <s v="Tolerable"/>
    <s v="No"/>
    <s v="La sede PAR con relación a las actividades de mantenimiento consume en proporcionalidad materias primas e insumos. "/>
    <m/>
    <m/>
    <m/>
    <m/>
    <m/>
    <m/>
  </r>
  <r>
    <m/>
    <x v="0"/>
    <x v="2"/>
    <m/>
    <m/>
    <m/>
    <m/>
    <x v="1"/>
    <m/>
    <x v="2"/>
    <x v="3"/>
    <x v="1"/>
    <s v="Sociocultural - social"/>
    <s v="Certero"/>
    <s v="Baja"/>
    <s v="Bajo"/>
    <n v="5"/>
    <n v="1"/>
    <n v="5"/>
    <s v="Tolerable"/>
    <s v="No"/>
    <s v="La ANM aporta a la generación de empleo con ingresos por encima del promedio y aportando a una tasa de desempleo por encima del promerio nacional. "/>
    <m/>
    <m/>
    <m/>
    <m/>
    <m/>
    <m/>
  </r>
  <r>
    <m/>
    <x v="0"/>
    <x v="2"/>
    <m/>
    <m/>
    <m/>
    <m/>
    <x v="1"/>
    <m/>
    <x v="8"/>
    <x v="15"/>
    <x v="0"/>
    <s v="Paisajístico"/>
    <s v="Certero"/>
    <s v="Baja"/>
    <s v="Bajo"/>
    <n v="5"/>
    <n v="1"/>
    <n v="5"/>
    <s v="Tolerable"/>
    <s v="No"/>
    <s v="La sede PAR cuenta con un (1) letrero exterior, cuya contaminación puede catagolarse como baja teniendo en cuenta la ubicación del Punto de Atención Regional. "/>
    <m/>
    <m/>
    <m/>
    <m/>
    <m/>
    <m/>
  </r>
  <r>
    <m/>
    <x v="0"/>
    <x v="2"/>
    <m/>
    <m/>
    <m/>
    <m/>
    <x v="1"/>
    <m/>
    <x v="3"/>
    <x v="4"/>
    <x v="0"/>
    <s v="Energético"/>
    <s v="Certero"/>
    <s v="Alta"/>
    <s v="Alto"/>
    <n v="5"/>
    <n v="5"/>
    <n v="25"/>
    <s v="No tolerable"/>
    <s v="Si"/>
    <s v="Todas las actividades de mantenimiento que se ejecutan en el PAR, requieren del consumo de energía, generando presión sobre este componente."/>
    <m/>
    <m/>
    <m/>
    <m/>
    <m/>
    <m/>
  </r>
  <r>
    <s v="Misionales"/>
    <x v="3"/>
    <x v="3"/>
    <s v="Atención y respuesta de PQRS_x000a_Atención de trámites_x000a_Notificaciones_x000a_Encuestas de satisfacción"/>
    <s v="Respuesta a trámites y servicios de la ANM_x000a_Respuesta a PQRS_x000a_Estudio de percepción en la satisfacción de usuarios mineros_x000a_Actos Administrativos notificados_x000a_Registro en ANNA Minería_x000a_Recurso de reposición / comunicación de entrada _x000a_Constancia de ejecutoria_x000a_Comunicaciones de salida internas y externas"/>
    <s v="PAR"/>
    <s v="PAR Medellín"/>
    <x v="0"/>
    <s v="Emergencia sanitaria por pandemia COVID-19"/>
    <x v="0"/>
    <x v="0"/>
    <x v="0"/>
    <s v="Geológico - suelo"/>
    <s v="Certero"/>
    <s v="Moderada"/>
    <s v="Moderado"/>
    <n v="5"/>
    <n v="3"/>
    <n v="15"/>
    <s v="Potencialmente no tolerable"/>
    <s v="No"/>
    <s v="Las principales actividades de servicio al cliente generan residuos que contaminan el medio ambiente."/>
    <m/>
    <m/>
    <m/>
    <m/>
    <m/>
    <m/>
  </r>
  <r>
    <m/>
    <x v="0"/>
    <x v="3"/>
    <m/>
    <m/>
    <m/>
    <m/>
    <x v="1"/>
    <m/>
    <x v="0"/>
    <x v="1"/>
    <x v="1"/>
    <s v="Geológico - suelo"/>
    <s v="Certero"/>
    <s v="Moderada"/>
    <s v="Moderado"/>
    <n v="5"/>
    <n v="3"/>
    <n v="15"/>
    <s v="Potencialmente no tolerable"/>
    <s v="No"/>
    <s v="Actualmente la ciudad de medellín cuenta con servicio de recolección de residuos aprovechables diferenciado, garantizando así el aprovechamiento en la generación de los mismos. "/>
    <m/>
    <m/>
    <m/>
    <m/>
    <m/>
    <m/>
  </r>
  <r>
    <m/>
    <x v="0"/>
    <x v="3"/>
    <m/>
    <m/>
    <m/>
    <m/>
    <x v="1"/>
    <m/>
    <x v="1"/>
    <x v="2"/>
    <x v="0"/>
    <s v="Geológico - suelo"/>
    <s v="Probable"/>
    <s v="Moderada"/>
    <s v="Bajo"/>
    <n v="3"/>
    <n v="3"/>
    <n v="9"/>
    <s v="Tolerable"/>
    <s v="No"/>
    <s v="La sede PAR se acoge a las dispocisiones de 2*3 de presencialidad para los funcionarios, reduciendo los niveles de consumo de materias primas e insumos. "/>
    <m/>
    <m/>
    <m/>
    <m/>
    <m/>
    <m/>
  </r>
  <r>
    <m/>
    <x v="0"/>
    <x v="3"/>
    <m/>
    <m/>
    <m/>
    <m/>
    <x v="1"/>
    <m/>
    <x v="2"/>
    <x v="3"/>
    <x v="1"/>
    <s v="Sociocultural - social"/>
    <s v="Certero"/>
    <s v="Baja"/>
    <s v="Bajo"/>
    <n v="5"/>
    <n v="1"/>
    <n v="5"/>
    <s v="Tolerable"/>
    <s v="No"/>
    <s v="La ANM aporta a la generación de empleo con ingresos por encima del promedio y aportando a una tasa de desempleo por encima del promerio nacional. "/>
    <m/>
    <m/>
    <m/>
    <m/>
    <m/>
    <m/>
  </r>
  <r>
    <m/>
    <x v="0"/>
    <x v="3"/>
    <m/>
    <m/>
    <m/>
    <m/>
    <x v="1"/>
    <m/>
    <x v="3"/>
    <x v="4"/>
    <x v="0"/>
    <s v="Energético"/>
    <s v="Certero"/>
    <s v="Alta"/>
    <s v="Alto"/>
    <n v="5"/>
    <n v="5"/>
    <n v="25"/>
    <s v="No tolerable"/>
    <s v="Si"/>
    <s v="Todas las actividades de servicio al cliente que se ejecutan en el PAR, requieren del consumo de energía, generando presión sobre este componente."/>
    <m/>
    <m/>
    <m/>
    <m/>
    <m/>
    <m/>
  </r>
  <r>
    <s v="Misionales"/>
    <x v="4"/>
    <x v="4"/>
    <s v="Fiscalización Integral _x000a_Inspección de Campo"/>
    <s v="Auto de fiscalización integral_x000a_Acto administrativos_x000a_Concepto Técnico"/>
    <s v="PAR"/>
    <s v="PAR Medellín"/>
    <x v="0"/>
    <s v="Emergencia sanitaria por pandemia COVID-20"/>
    <x v="0"/>
    <x v="11"/>
    <x v="0"/>
    <s v="Geológico - suelo"/>
    <s v="Certero"/>
    <s v="Moderada"/>
    <s v="Moderado"/>
    <n v="5"/>
    <n v="3"/>
    <n v="15"/>
    <s v="Potencialmente no tolerable"/>
    <s v="No"/>
    <s v="Las actividades de operación que requieren traslado y/o comisión generan residuos peligrosos que contaminan el medio ambiente."/>
    <m/>
    <m/>
    <m/>
    <m/>
    <m/>
    <m/>
  </r>
  <r>
    <m/>
    <x v="0"/>
    <x v="4"/>
    <m/>
    <m/>
    <m/>
    <m/>
    <x v="1"/>
    <m/>
    <x v="4"/>
    <x v="16"/>
    <x v="0"/>
    <s v="Atmosférico - aire"/>
    <s v="Certero"/>
    <s v="Alta"/>
    <s v="Alto"/>
    <n v="5"/>
    <n v="5"/>
    <n v="25"/>
    <s v="No tolerable"/>
    <s v="Si"/>
    <s v="Las actividades de operación que requieren traslado y/o comisión generan emisiones con contaminantes criterio que afectan el medio ambiente."/>
    <m/>
    <m/>
    <m/>
    <m/>
    <m/>
    <m/>
  </r>
  <r>
    <m/>
    <x v="0"/>
    <x v="4"/>
    <m/>
    <m/>
    <m/>
    <m/>
    <x v="1"/>
    <m/>
    <x v="4"/>
    <x v="17"/>
    <x v="0"/>
    <s v="Atmosférico - aire"/>
    <s v="Certero"/>
    <s v="Alta"/>
    <s v="Alto"/>
    <n v="5"/>
    <n v="5"/>
    <n v="25"/>
    <s v="No tolerable"/>
    <s v="Si"/>
    <s v="Las actividades de operación que requieren traslado y/o comisión generan emisiones GEI que afectan el medio ambiente."/>
    <m/>
    <m/>
    <m/>
    <m/>
    <m/>
    <m/>
  </r>
  <r>
    <m/>
    <x v="0"/>
    <x v="4"/>
    <m/>
    <m/>
    <m/>
    <m/>
    <x v="1"/>
    <m/>
    <x v="4"/>
    <x v="13"/>
    <x v="0"/>
    <s v="Atmosférico - aire"/>
    <s v="Probable"/>
    <s v="Baja"/>
    <s v="Bajo"/>
    <n v="3"/>
    <n v="1"/>
    <n v="3"/>
    <s v="Tolerable"/>
    <s v="No"/>
    <s v="Las actividades de operación que requieren traslado y/o comisión generan emisiones que afectan el medio ambiente y contaminan auditivamente."/>
    <m/>
    <m/>
    <m/>
    <m/>
    <m/>
    <m/>
  </r>
  <r>
    <m/>
    <x v="0"/>
    <x v="4"/>
    <m/>
    <m/>
    <m/>
    <m/>
    <x v="1"/>
    <m/>
    <x v="7"/>
    <x v="9"/>
    <x v="0"/>
    <s v="Atmosférico - aire"/>
    <s v="Probable"/>
    <s v="Baja"/>
    <s v="Bajo"/>
    <n v="3"/>
    <n v="1"/>
    <n v="3"/>
    <s v="Tolerable"/>
    <s v="No"/>
    <s v="Las principales actividades de traslado y/o comisiónes, emplean sustancias que en caso de derramamiento podrían generar contaminación."/>
    <m/>
    <m/>
    <m/>
    <m/>
    <m/>
    <m/>
  </r>
  <r>
    <m/>
    <x v="0"/>
    <x v="4"/>
    <m/>
    <m/>
    <m/>
    <m/>
    <x v="1"/>
    <m/>
    <x v="2"/>
    <x v="3"/>
    <x v="1"/>
    <s v="Sociocultural - social"/>
    <s v="Certero"/>
    <s v="Baja"/>
    <s v="Bajo"/>
    <n v="5"/>
    <n v="1"/>
    <n v="5"/>
    <s v="Tolerable"/>
    <s v="No"/>
    <s v="La ANM aporta a la generación de empleo con ingresos por encima del promedio y aportando a una tasa de desempleo por encima del promerio nacional. "/>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14C636B-E99D-45BE-A042-E7E057FDDD1F}" name="TablaDinámica1" cacheId="34582"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7:C17" firstHeaderRow="1" firstDataRow="1" firstDataCol="2" rowPageCount="3" colPageCount="1"/>
  <pivotFields count="28">
    <pivotField compact="0" outline="0" showAll="0"/>
    <pivotField compact="0" outline="0" showAll="0">
      <items count="7">
        <item x="0"/>
        <item m="1" x="5"/>
        <item x="1"/>
        <item x="2"/>
        <item x="3"/>
        <item x="4"/>
        <item t="default"/>
      </items>
    </pivotField>
    <pivotField axis="axisPage" compact="0" outline="0" showAll="0">
      <items count="7">
        <item m="1" x="5"/>
        <item x="0"/>
        <item x="1"/>
        <item x="2"/>
        <item x="3"/>
        <item x="4"/>
        <item t="default"/>
      </items>
    </pivotField>
    <pivotField compact="0" outline="0" showAll="0"/>
    <pivotField compact="0" outline="0" showAll="0"/>
    <pivotField compact="0" outline="0" showAll="0"/>
    <pivotField compact="0" outline="0" showAll="0"/>
    <pivotField axis="axisPage" compact="0" outline="0" showAll="0">
      <items count="3">
        <item x="1"/>
        <item x="0"/>
        <item t="default"/>
      </items>
    </pivotField>
    <pivotField compact="0" outline="0" showAll="0"/>
    <pivotField axis="axisRow" compact="0" outline="0" showAll="0">
      <items count="11">
        <item sd="0" x="6"/>
        <item sd="0" m="1" x="9"/>
        <item sd="0" x="0"/>
        <item sd="0" x="1"/>
        <item sd="0" x="2"/>
        <item sd="0" x="3"/>
        <item sd="0" x="4"/>
        <item sd="0" x="5"/>
        <item sd="0" x="7"/>
        <item sd="0" x="8"/>
        <item t="default"/>
      </items>
    </pivotField>
    <pivotField axis="axisRow" compact="0" outline="0" showAll="0">
      <items count="21">
        <item m="1" x="19"/>
        <item m="1" x="18"/>
        <item x="11"/>
        <item x="0"/>
        <item x="1"/>
        <item x="2"/>
        <item x="3"/>
        <item x="4"/>
        <item x="5"/>
        <item x="6"/>
        <item x="7"/>
        <item x="8"/>
        <item x="9"/>
        <item x="10"/>
        <item x="12"/>
        <item x="13"/>
        <item x="14"/>
        <item x="15"/>
        <item x="16"/>
        <item x="17"/>
        <item t="default"/>
      </items>
    </pivotField>
    <pivotField axis="axisPage" compact="0" outline="0" showAll="0">
      <items count="4">
        <item x="2"/>
        <item x="0"/>
        <item x="1"/>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9"/>
    <field x="10"/>
  </rowFields>
  <rowItems count="10">
    <i>
      <x/>
    </i>
    <i>
      <x v="2"/>
    </i>
    <i>
      <x v="3"/>
    </i>
    <i>
      <x v="4"/>
    </i>
    <i>
      <x v="5"/>
    </i>
    <i>
      <x v="6"/>
    </i>
    <i>
      <x v="7"/>
    </i>
    <i>
      <x v="8"/>
    </i>
    <i>
      <x v="9"/>
    </i>
    <i t="grand">
      <x/>
    </i>
  </rowItems>
  <colItems count="1">
    <i/>
  </colItems>
  <pageFields count="3">
    <pageField fld="2" hier="-1"/>
    <pageField fld="11" hier="-1"/>
    <pageField fld="7" hier="-1"/>
  </pageFields>
  <dataFields count="1">
    <dataField name="Promedio de Valor valoración inicial 2022" fld="18" subtotal="average" baseField="9" baseItem="0" numFmtId="1"/>
  </dataFields>
  <formats count="64">
    <format dxfId="70">
      <pivotArea dataOnly="0" labelOnly="1" outline="0" axis="axisValues" fieldPosition="0"/>
    </format>
    <format dxfId="71">
      <pivotArea field="9" type="button" dataOnly="0" labelOnly="1" outline="0" axis="axisRow" fieldPosition="0"/>
    </format>
    <format dxfId="72">
      <pivotArea field="10" type="button" dataOnly="0" labelOnly="1" outline="0" axis="axisRow" fieldPosition="1"/>
    </format>
    <format dxfId="73">
      <pivotArea dataOnly="0" labelOnly="1" outline="0" axis="axisValues" fieldPosition="0"/>
    </format>
    <format dxfId="74">
      <pivotArea field="9" type="button" dataOnly="0" labelOnly="1" outline="0" axis="axisRow" fieldPosition="0"/>
    </format>
    <format dxfId="75">
      <pivotArea field="10" type="button" dataOnly="0" labelOnly="1" outline="0" axis="axisRow" fieldPosition="1"/>
    </format>
    <format dxfId="76">
      <pivotArea dataOnly="0" labelOnly="1" outline="0" axis="axisValues" fieldPosition="0"/>
    </format>
    <format dxfId="77">
      <pivotArea type="all" dataOnly="0" outline="0" fieldPosition="0"/>
    </format>
    <format dxfId="78">
      <pivotArea outline="0" collapsedLevelsAreSubtotals="1" fieldPosition="0"/>
    </format>
    <format dxfId="79">
      <pivotArea field="9" type="button" dataOnly="0" labelOnly="1" outline="0" axis="axisRow" fieldPosition="0"/>
    </format>
    <format dxfId="80">
      <pivotArea field="10" type="button" dataOnly="0" labelOnly="1" outline="0" axis="axisRow" fieldPosition="1"/>
    </format>
    <format dxfId="81">
      <pivotArea dataOnly="0" labelOnly="1" outline="0" fieldPosition="0">
        <references count="1">
          <reference field="9" count="0"/>
        </references>
      </pivotArea>
    </format>
    <format dxfId="82">
      <pivotArea dataOnly="0" labelOnly="1" outline="0" fieldPosition="0">
        <references count="1">
          <reference field="9" count="1" defaultSubtotal="1">
            <x v="1"/>
          </reference>
        </references>
      </pivotArea>
    </format>
    <format dxfId="83">
      <pivotArea dataOnly="0" labelOnly="1" grandRow="1" outline="0" fieldPosition="0"/>
    </format>
    <format dxfId="84">
      <pivotArea dataOnly="0" labelOnly="1" outline="0" fieldPosition="0">
        <references count="2">
          <reference field="9" count="1" selected="0">
            <x v="1"/>
          </reference>
          <reference field="10" count="1">
            <x v="1"/>
          </reference>
        </references>
      </pivotArea>
    </format>
    <format dxfId="85">
      <pivotArea dataOnly="0" labelOnly="1" outline="0" axis="axisValues" fieldPosition="0"/>
    </format>
    <format dxfId="86">
      <pivotArea type="all" dataOnly="0" outline="0" fieldPosition="0"/>
    </format>
    <format dxfId="87">
      <pivotArea outline="0" collapsedLevelsAreSubtotals="1" fieldPosition="0"/>
    </format>
    <format dxfId="88">
      <pivotArea field="9" type="button" dataOnly="0" labelOnly="1" outline="0" axis="axisRow" fieldPosition="0"/>
    </format>
    <format dxfId="89">
      <pivotArea field="10" type="button" dataOnly="0" labelOnly="1" outline="0" axis="axisRow" fieldPosition="1"/>
    </format>
    <format dxfId="90">
      <pivotArea dataOnly="0" labelOnly="1" outline="0" fieldPosition="0">
        <references count="1">
          <reference field="9" count="0"/>
        </references>
      </pivotArea>
    </format>
    <format dxfId="91">
      <pivotArea dataOnly="0" labelOnly="1" outline="0" fieldPosition="0">
        <references count="1">
          <reference field="9" count="1" defaultSubtotal="1">
            <x v="1"/>
          </reference>
        </references>
      </pivotArea>
    </format>
    <format dxfId="92">
      <pivotArea dataOnly="0" labelOnly="1" grandRow="1" outline="0" fieldPosition="0"/>
    </format>
    <format dxfId="93">
      <pivotArea dataOnly="0" labelOnly="1" outline="0" fieldPosition="0">
        <references count="2">
          <reference field="9" count="1" selected="0">
            <x v="1"/>
          </reference>
          <reference field="10" count="1">
            <x v="1"/>
          </reference>
        </references>
      </pivotArea>
    </format>
    <format dxfId="94">
      <pivotArea dataOnly="0" labelOnly="1" outline="0" axis="axisValues" fieldPosition="0"/>
    </format>
    <format dxfId="95">
      <pivotArea field="9" type="button" dataOnly="0" labelOnly="1" outline="0" axis="axisRow" fieldPosition="0"/>
    </format>
    <format dxfId="96">
      <pivotArea field="10" type="button" dataOnly="0" labelOnly="1" outline="0" axis="axisRow" fieldPosition="1"/>
    </format>
    <format dxfId="97">
      <pivotArea dataOnly="0" labelOnly="1" outline="0" fieldPosition="0">
        <references count="1">
          <reference field="9" count="0"/>
        </references>
      </pivotArea>
    </format>
    <format dxfId="98">
      <pivotArea dataOnly="0" labelOnly="1" outline="0" axis="axisValues" fieldPosition="0"/>
    </format>
    <format dxfId="99">
      <pivotArea outline="0" collapsedLevelsAreSubtotals="1" fieldPosition="0"/>
    </format>
    <format dxfId="100">
      <pivotArea outline="0" collapsedLevelsAreSubtotals="1" fieldPosition="0"/>
    </format>
    <format dxfId="101">
      <pivotArea type="all" dataOnly="0" outline="0" fieldPosition="0"/>
    </format>
    <format dxfId="102">
      <pivotArea outline="0" collapsedLevelsAreSubtotals="1" fieldPosition="0"/>
    </format>
    <format dxfId="103">
      <pivotArea field="9" type="button" dataOnly="0" labelOnly="1" outline="0" axis="axisRow" fieldPosition="0"/>
    </format>
    <format dxfId="104">
      <pivotArea field="10" type="button" dataOnly="0" labelOnly="1" outline="0" axis="axisRow" fieldPosition="1"/>
    </format>
    <format dxfId="105">
      <pivotArea dataOnly="0" labelOnly="1" outline="0" fieldPosition="0">
        <references count="1">
          <reference field="9" count="0"/>
        </references>
      </pivotArea>
    </format>
    <format dxfId="106">
      <pivotArea dataOnly="0" labelOnly="1" outline="0" fieldPosition="0">
        <references count="1">
          <reference field="9" count="8" defaultSubtotal="1">
            <x v="2"/>
            <x v="3"/>
            <x v="4"/>
            <x v="5"/>
            <x v="6"/>
            <x v="7"/>
            <x v="8"/>
            <x v="9"/>
          </reference>
        </references>
      </pivotArea>
    </format>
    <format dxfId="107">
      <pivotArea dataOnly="0" labelOnly="1" grandRow="1" outline="0" fieldPosition="0"/>
    </format>
    <format dxfId="108">
      <pivotArea dataOnly="0" labelOnly="1" outline="0" fieldPosition="0">
        <references count="2">
          <reference field="9" count="1" selected="0">
            <x v="2"/>
          </reference>
          <reference field="10" count="6">
            <x v="2"/>
            <x v="3"/>
            <x v="4"/>
            <x v="13"/>
            <x v="14"/>
            <x v="16"/>
          </reference>
        </references>
      </pivotArea>
    </format>
    <format dxfId="109">
      <pivotArea dataOnly="0" labelOnly="1" outline="0" fieldPosition="0">
        <references count="2">
          <reference field="9" count="1" selected="0">
            <x v="3"/>
          </reference>
          <reference field="10" count="1">
            <x v="5"/>
          </reference>
        </references>
      </pivotArea>
    </format>
    <format dxfId="110">
      <pivotArea dataOnly="0" labelOnly="1" outline="0" fieldPosition="0">
        <references count="2">
          <reference field="9" count="1" selected="0">
            <x v="4"/>
          </reference>
          <reference field="10" count="1">
            <x v="6"/>
          </reference>
        </references>
      </pivotArea>
    </format>
    <format dxfId="111">
      <pivotArea dataOnly="0" labelOnly="1" outline="0" fieldPosition="0">
        <references count="2">
          <reference field="9" count="1" selected="0">
            <x v="5"/>
          </reference>
          <reference field="10" count="1">
            <x v="7"/>
          </reference>
        </references>
      </pivotArea>
    </format>
    <format dxfId="112">
      <pivotArea dataOnly="0" labelOnly="1" outline="0" fieldPosition="0">
        <references count="2">
          <reference field="9" count="1" selected="0">
            <x v="6"/>
          </reference>
          <reference field="10" count="5">
            <x v="8"/>
            <x v="9"/>
            <x v="15"/>
            <x v="18"/>
            <x v="19"/>
          </reference>
        </references>
      </pivotArea>
    </format>
    <format dxfId="113">
      <pivotArea dataOnly="0" labelOnly="1" outline="0" fieldPosition="0">
        <references count="2">
          <reference field="9" count="1" selected="0">
            <x v="7"/>
          </reference>
          <reference field="10" count="1">
            <x v="10"/>
          </reference>
        </references>
      </pivotArea>
    </format>
    <format dxfId="114">
      <pivotArea dataOnly="0" labelOnly="1" outline="0" fieldPosition="0">
        <references count="2">
          <reference field="9" count="1" selected="0">
            <x v="8"/>
          </reference>
          <reference field="10" count="1">
            <x v="12"/>
          </reference>
        </references>
      </pivotArea>
    </format>
    <format dxfId="115">
      <pivotArea dataOnly="0" labelOnly="1" outline="0" fieldPosition="0">
        <references count="2">
          <reference field="9" count="1" selected="0">
            <x v="9"/>
          </reference>
          <reference field="10" count="1">
            <x v="17"/>
          </reference>
        </references>
      </pivotArea>
    </format>
    <format dxfId="116">
      <pivotArea dataOnly="0" labelOnly="1" outline="0" axis="axisValues" fieldPosition="0"/>
    </format>
    <format dxfId="117">
      <pivotArea type="all" dataOnly="0" outline="0" fieldPosition="0"/>
    </format>
    <format dxfId="118">
      <pivotArea outline="0" collapsedLevelsAreSubtotals="1" fieldPosition="0"/>
    </format>
    <format dxfId="119">
      <pivotArea field="9" type="button" dataOnly="0" labelOnly="1" outline="0" axis="axisRow" fieldPosition="0"/>
    </format>
    <format dxfId="120">
      <pivotArea field="10" type="button" dataOnly="0" labelOnly="1" outline="0" axis="axisRow" fieldPosition="1"/>
    </format>
    <format dxfId="121">
      <pivotArea dataOnly="0" labelOnly="1" outline="0" fieldPosition="0">
        <references count="1">
          <reference field="9" count="0"/>
        </references>
      </pivotArea>
    </format>
    <format dxfId="122">
      <pivotArea dataOnly="0" labelOnly="1" outline="0" fieldPosition="0">
        <references count="1">
          <reference field="9" count="0" defaultSubtotal="1"/>
        </references>
      </pivotArea>
    </format>
    <format dxfId="123">
      <pivotArea dataOnly="0" labelOnly="1" grandRow="1" outline="0" fieldPosition="0"/>
    </format>
    <format dxfId="124">
      <pivotArea dataOnly="0" labelOnly="1" outline="0" fieldPosition="0">
        <references count="2">
          <reference field="9" count="1" selected="0">
            <x v="0"/>
          </reference>
          <reference field="10" count="1">
            <x v="11"/>
          </reference>
        </references>
      </pivotArea>
    </format>
    <format dxfId="125">
      <pivotArea dataOnly="0" labelOnly="1" outline="0" fieldPosition="0">
        <references count="2">
          <reference field="9" count="1" selected="0">
            <x v="2"/>
          </reference>
          <reference field="10" count="6">
            <x v="2"/>
            <x v="3"/>
            <x v="4"/>
            <x v="13"/>
            <x v="14"/>
            <x v="16"/>
          </reference>
        </references>
      </pivotArea>
    </format>
    <format dxfId="126">
      <pivotArea dataOnly="0" labelOnly="1" outline="0" fieldPosition="0">
        <references count="2">
          <reference field="9" count="1" selected="0">
            <x v="3"/>
          </reference>
          <reference field="10" count="1">
            <x v="5"/>
          </reference>
        </references>
      </pivotArea>
    </format>
    <format dxfId="127">
      <pivotArea dataOnly="0" labelOnly="1" outline="0" fieldPosition="0">
        <references count="2">
          <reference field="9" count="1" selected="0">
            <x v="4"/>
          </reference>
          <reference field="10" count="1">
            <x v="6"/>
          </reference>
        </references>
      </pivotArea>
    </format>
    <format dxfId="128">
      <pivotArea dataOnly="0" labelOnly="1" outline="0" fieldPosition="0">
        <references count="2">
          <reference field="9" count="1" selected="0">
            <x v="5"/>
          </reference>
          <reference field="10" count="1">
            <x v="7"/>
          </reference>
        </references>
      </pivotArea>
    </format>
    <format dxfId="129">
      <pivotArea dataOnly="0" labelOnly="1" outline="0" fieldPosition="0">
        <references count="2">
          <reference field="9" count="1" selected="0">
            <x v="6"/>
          </reference>
          <reference field="10" count="5">
            <x v="8"/>
            <x v="9"/>
            <x v="15"/>
            <x v="18"/>
            <x v="19"/>
          </reference>
        </references>
      </pivotArea>
    </format>
    <format dxfId="130">
      <pivotArea dataOnly="0" labelOnly="1" outline="0" fieldPosition="0">
        <references count="2">
          <reference field="9" count="1" selected="0">
            <x v="7"/>
          </reference>
          <reference field="10" count="1">
            <x v="10"/>
          </reference>
        </references>
      </pivotArea>
    </format>
    <format dxfId="131">
      <pivotArea dataOnly="0" labelOnly="1" outline="0" fieldPosition="0">
        <references count="2">
          <reference field="9" count="1" selected="0">
            <x v="8"/>
          </reference>
          <reference field="10" count="1">
            <x v="12"/>
          </reference>
        </references>
      </pivotArea>
    </format>
    <format dxfId="132">
      <pivotArea dataOnly="0" labelOnly="1" outline="0" fieldPosition="0">
        <references count="2">
          <reference field="9" count="1" selected="0">
            <x v="9"/>
          </reference>
          <reference field="10" count="1">
            <x v="17"/>
          </reference>
        </references>
      </pivotArea>
    </format>
    <format dxfId="133">
      <pivotArea dataOnly="0" labelOnly="1" outline="0" axis="axisValues" fieldPosition="0"/>
    </format>
  </formats>
  <conditionalFormats count="3">
    <conditionalFormat priority="3">
      <pivotAreas count="1">
        <pivotArea type="data" outline="0" collapsedLevelsAreSubtotals="1" fieldPosition="0">
          <references count="1">
            <reference field="4294967294" count="1" selected="0">
              <x v="0"/>
            </reference>
          </references>
        </pivotArea>
      </pivotAreas>
    </conditionalFormat>
    <conditionalFormat priority="2">
      <pivotAreas count="1">
        <pivotArea type="data" outline="0" collapsedLevelsAreSubtotals="1" fieldPosition="0">
          <references count="1">
            <reference field="4294967294" count="1" selected="0">
              <x v="0"/>
            </reference>
          </references>
        </pivotArea>
      </pivotAreas>
    </conditionalFormat>
    <conditionalFormat priority="1">
      <pivotAreas count="1">
        <pivotArea type="data" outline="0" collapsedLevelsAreSubtotals="1" fieldPosition="0">
          <references count="1">
            <reference field="4294967294" count="1" selected="0">
              <x v="0"/>
            </reference>
          </references>
        </pivotArea>
      </pivotAreas>
    </conditionalFormat>
  </conditional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ESSM" displayName="ESSM" ref="A1:A6" totalsRowShown="0" headerRowDxfId="69" dataDxfId="68">
  <autoFilter ref="A1:A6" xr:uid="{00000000-0009-0000-0100-000008000000}"/>
  <tableColumns count="1">
    <tableColumn id="1" xr3:uid="{00000000-0010-0000-0000-000001000000}" name="ESSM" dataDxfId="67"/>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Generación_de_empleo" displayName="Generación_de_empleo" ref="L1:L2" totalsRowShown="0" headerRowDxfId="42" dataDxfId="41">
  <autoFilter ref="L1:L2" xr:uid="{00000000-0009-0000-0100-000012000000}"/>
  <tableColumns count="1">
    <tableColumn id="1" xr3:uid="{00000000-0010-0000-0900-000001000000}" name="Generación_de_empleo" dataDxfId="40"/>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Uso_de_publicidad" displayName="Uso_de_publicidad" ref="M1:M2" totalsRowShown="0" headerRowDxfId="39" dataDxfId="38">
  <autoFilter ref="M1:M2" xr:uid="{00000000-0009-0000-0100-000013000000}"/>
  <tableColumns count="1">
    <tableColumn id="1" xr3:uid="{00000000-0010-0000-0A00-000001000000}" name="Uso_de_publicidad" dataDxfId="3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Consumo_de_energía_eléctrica" displayName="Consumo_de_energía_eléctrica" ref="N1:N2" totalsRowShown="0" headerRowDxfId="36" dataDxfId="35">
  <autoFilter ref="N1:N2" xr:uid="{00000000-0009-0000-0100-000014000000}"/>
  <tableColumns count="1">
    <tableColumn id="1" xr3:uid="{00000000-0010-0000-0B00-000001000000}" name="Consumo_de_energía_eléctrica" dataDxfId="34"/>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ipo_de_impacto" displayName="Tipo_de_impacto" ref="O1:O3" totalsRowShown="0" headerRowDxfId="33" dataDxfId="32">
  <autoFilter ref="O1:O3" xr:uid="{00000000-0009-0000-0100-000015000000}"/>
  <tableColumns count="1">
    <tableColumn id="1" xr3:uid="{00000000-0010-0000-0C00-000001000000}" name="Tipo de impacto" dataDxfId="3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Componente_Ambiental" displayName="Componente_Ambiental" ref="P1:P9" totalsRowShown="0" headerRowDxfId="30" dataDxfId="29">
  <autoFilter ref="P1:P9" xr:uid="{00000000-0009-0000-0100-000016000000}"/>
  <tableColumns count="1">
    <tableColumn id="1" xr3:uid="{00000000-0010-0000-0D00-000001000000}" name="Componente Ambiental" dataDxfId="28"/>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Probabilidad" displayName="Probabilidad" ref="Q1:Q4" totalsRowShown="0" headerRowDxfId="27" dataDxfId="26">
  <autoFilter ref="Q1:Q4" xr:uid="{00000000-0009-0000-0100-000017000000}"/>
  <tableColumns count="1">
    <tableColumn id="1" xr3:uid="{00000000-0010-0000-0E00-000001000000}" name="Probabilidad" dataDxfId="25"/>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Valor_probabilidad" displayName="Valor_probabilidad" ref="R1:R4" totalsRowShown="0" headerRowDxfId="24" dataDxfId="23">
  <autoFilter ref="R1:R4" xr:uid="{00000000-0009-0000-0100-000018000000}"/>
  <tableColumns count="1">
    <tableColumn id="1" xr3:uid="{00000000-0010-0000-0F00-000001000000}" name="Valor probabilidad" dataDxfId="22"/>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Consecuencia" displayName="Consecuencia" ref="S1:S4" totalsRowShown="0" headerRowDxfId="21" dataDxfId="20">
  <autoFilter ref="S1:S4" xr:uid="{00000000-0009-0000-0100-000019000000}"/>
  <tableColumns count="1">
    <tableColumn id="1" xr3:uid="{00000000-0010-0000-1000-000001000000}" name="Consecuencia" dataDxfId="19"/>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Valor_consecuencia" displayName="Valor_consecuencia" ref="T1:T4" totalsRowShown="0" headerRowDxfId="18" dataDxfId="17">
  <autoFilter ref="T1:T4" xr:uid="{00000000-0009-0000-0100-00001A000000}"/>
  <tableColumns count="1">
    <tableColumn id="1" xr3:uid="{00000000-0010-0000-1100-000001000000}" name="Valor consecuencia" dataDxfId="16"/>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Significancia" displayName="Significancia" ref="U1:U4" totalsRowShown="0" headerRowDxfId="15" dataDxfId="14">
  <autoFilter ref="U1:U4" xr:uid="{00000000-0009-0000-0100-00001C000000}"/>
  <tableColumns count="1">
    <tableColumn id="1" xr3:uid="{00000000-0010-0000-1200-000001000000}" name="Significancia"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PASSM" displayName="PASSM" ref="B1:B5" totalsRowShown="0" headerRowDxfId="66" dataDxfId="65">
  <autoFilter ref="B1:B5" xr:uid="{00000000-0009-0000-0100-000009000000}"/>
  <tableColumns count="1">
    <tableColumn id="1" xr3:uid="{00000000-0010-0000-0100-000001000000}" name="PASSM" dataDxfId="64"/>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Generación_de_Emisiones" displayName="Generación_de_Emisiones" ref="E1:E6" totalsRowShown="0" headerRowDxfId="12" dataDxfId="11">
  <autoFilter ref="E1:E6" xr:uid="{00000000-0009-0000-0100-00001D000000}"/>
  <tableColumns count="1">
    <tableColumn id="1" xr3:uid="{00000000-0010-0000-1300-000001000000}" name="Generación_de_Emisiones" dataDxfId="1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PAR" displayName="PAR" ref="C1:C13" totalsRowShown="0" headerRowDxfId="63" dataDxfId="62">
  <autoFilter ref="C1:C13" xr:uid="{00000000-0009-0000-0100-00000A000000}"/>
  <tableColumns count="1">
    <tableColumn id="1" xr3:uid="{00000000-0010-0000-0200-000001000000}" name="PAR" dataDxfId="6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Generación_de_Vertimientos" displayName="Generación_de_Vertimientos" ref="F1:F3" totalsRowShown="0" headerRowDxfId="60" dataDxfId="59">
  <autoFilter ref="F1:F3" xr:uid="{00000000-0009-0000-0100-00000C000000}"/>
  <tableColumns count="1">
    <tableColumn id="1" xr3:uid="{00000000-0010-0000-0300-000001000000}" name="Generación_de_vertimientos" dataDxfId="5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Consumo_del_recurso_hídrico" displayName="Consumo_del_recurso_hídrico" ref="G1:G3" totalsRowShown="0" headerRowDxfId="57" dataDxfId="56">
  <autoFilter ref="G1:G3" xr:uid="{00000000-0009-0000-0100-00000D000000}"/>
  <tableColumns count="1">
    <tableColumn id="1" xr3:uid="{00000000-0010-0000-0400-000001000000}" name="Consumo_del_recurso_hídrico" dataDxfId="5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Ocupación_del_suelo" displayName="Ocupación_del_suelo" ref="H1:H2" totalsRowShown="0" headerRowDxfId="54" dataDxfId="53">
  <autoFilter ref="H1:H2" xr:uid="{00000000-0009-0000-0100-00000E000000}"/>
  <tableColumns count="1">
    <tableColumn id="1" xr3:uid="{00000000-0010-0000-0500-000001000000}" name="Ocupación_del_suelo" dataDxfId="5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Generación_de_derrames" displayName="Generación_de_derrames" ref="I1:I2" totalsRowShown="0" headerRowDxfId="51" dataDxfId="50">
  <autoFilter ref="I1:I2" xr:uid="{00000000-0009-0000-0100-00000F000000}"/>
  <tableColumns count="1">
    <tableColumn id="1" xr3:uid="{00000000-0010-0000-0600-000001000000}" name="Generación_de_derrames" dataDxfId="49"/>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Generación_de_residuos" displayName="Generación_de_residuos" ref="J1:J7" totalsRowShown="0" headerRowDxfId="48" dataDxfId="47">
  <autoFilter ref="J1:J7" xr:uid="{00000000-0009-0000-0100-000010000000}"/>
  <tableColumns count="1">
    <tableColumn id="1" xr3:uid="{00000000-0010-0000-0700-000001000000}" name="Generación_de_residuos" dataDxfId="4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Consumo_de_materias_primas_e_insumos" displayName="Consumo_de_materias_primas_e_insumos" ref="K1:K2" totalsRowShown="0" headerRowDxfId="45" dataDxfId="44">
  <autoFilter ref="K1:K2" xr:uid="{00000000-0009-0000-0100-000011000000}"/>
  <tableColumns count="1">
    <tableColumn id="1" xr3:uid="{00000000-0010-0000-0800-000001000000}" name="Consumo_de_materias_primas_e_insumos" dataDxfId="4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nm.gov.co/?q=acceso-isoluc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topLeftCell="N1" workbookViewId="0">
      <selection activeCell="V4" sqref="V4"/>
    </sheetView>
  </sheetViews>
  <sheetFormatPr defaultColWidth="11.42578125" defaultRowHeight="15"/>
  <cols>
    <col min="1" max="1" width="12.42578125" style="2" bestFit="1" customWidth="1"/>
    <col min="2" max="2" width="18.28515625" style="2" bestFit="1" customWidth="1"/>
    <col min="3" max="3" width="18.7109375" style="2" bestFit="1" customWidth="1"/>
    <col min="4" max="5" width="25.7109375" style="2" customWidth="1"/>
    <col min="6" max="6" width="27.42578125" style="2" customWidth="1"/>
    <col min="7" max="7" width="27.7109375" style="2" customWidth="1"/>
    <col min="8" max="8" width="20.7109375" style="2" customWidth="1"/>
    <col min="9" max="9" width="24.42578125" style="2" customWidth="1"/>
    <col min="10" max="10" width="23.42578125" style="2" customWidth="1"/>
    <col min="11" max="11" width="38.7109375" style="2" customWidth="1"/>
    <col min="12" max="12" width="22.7109375" style="2" customWidth="1"/>
    <col min="13" max="13" width="51" style="2" customWidth="1"/>
    <col min="14" max="14" width="29.28515625" style="2" customWidth="1"/>
    <col min="15" max="15" width="17.42578125" style="1" customWidth="1"/>
    <col min="16" max="16" width="23.42578125" style="2" customWidth="1"/>
    <col min="17" max="17" width="13.42578125" style="2" customWidth="1"/>
    <col min="18" max="18" width="19" style="2" customWidth="1"/>
    <col min="19" max="19" width="14.42578125" style="2" customWidth="1"/>
    <col min="20" max="20" width="20.7109375" style="2" customWidth="1"/>
    <col min="21" max="21" width="16" style="2" customWidth="1"/>
    <col min="22" max="16384" width="11.42578125" style="2"/>
  </cols>
  <sheetData>
    <row r="1" spans="1:21" s="3" customFormat="1" ht="30">
      <c r="A1" s="3" t="s">
        <v>0</v>
      </c>
      <c r="B1" s="3" t="s">
        <v>1</v>
      </c>
      <c r="C1" s="3" t="s">
        <v>2</v>
      </c>
      <c r="D1" s="4" t="s">
        <v>3</v>
      </c>
      <c r="E1" s="8"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row>
    <row r="2" spans="1:21" ht="45">
      <c r="A2" s="2" t="s">
        <v>21</v>
      </c>
      <c r="B2" s="2" t="s">
        <v>22</v>
      </c>
      <c r="C2" s="2" t="s">
        <v>23</v>
      </c>
      <c r="D2" s="5" t="s">
        <v>24</v>
      </c>
      <c r="E2" s="9" t="s">
        <v>25</v>
      </c>
      <c r="F2" s="2" t="s">
        <v>26</v>
      </c>
      <c r="G2" s="2" t="s">
        <v>27</v>
      </c>
      <c r="H2" s="2" t="s">
        <v>28</v>
      </c>
      <c r="I2" s="2" t="s">
        <v>29</v>
      </c>
      <c r="J2" s="2" t="s">
        <v>30</v>
      </c>
      <c r="K2" s="2" t="s">
        <v>31</v>
      </c>
      <c r="L2" s="2" t="s">
        <v>32</v>
      </c>
      <c r="M2" s="2" t="s">
        <v>33</v>
      </c>
      <c r="N2" s="2" t="s">
        <v>34</v>
      </c>
      <c r="O2" s="2" t="s">
        <v>35</v>
      </c>
      <c r="P2" s="2" t="s">
        <v>36</v>
      </c>
      <c r="Q2" s="2" t="s">
        <v>37</v>
      </c>
      <c r="R2" s="3">
        <v>1</v>
      </c>
      <c r="S2" s="2" t="s">
        <v>38</v>
      </c>
      <c r="T2" s="3">
        <v>1</v>
      </c>
      <c r="U2" s="2" t="s">
        <v>39</v>
      </c>
    </row>
    <row r="3" spans="1:21" ht="45">
      <c r="A3" s="2" t="s">
        <v>40</v>
      </c>
      <c r="B3" s="2" t="s">
        <v>41</v>
      </c>
      <c r="C3" s="2" t="s">
        <v>42</v>
      </c>
      <c r="D3" s="6" t="s">
        <v>43</v>
      </c>
      <c r="E3" s="10" t="s">
        <v>44</v>
      </c>
      <c r="F3" s="2" t="s">
        <v>45</v>
      </c>
      <c r="G3" s="2" t="s">
        <v>46</v>
      </c>
      <c r="J3" s="2" t="s">
        <v>47</v>
      </c>
      <c r="O3" s="2" t="s">
        <v>48</v>
      </c>
      <c r="P3" s="2" t="s">
        <v>49</v>
      </c>
      <c r="Q3" s="2" t="s">
        <v>50</v>
      </c>
      <c r="R3" s="3">
        <v>3</v>
      </c>
      <c r="S3" s="2" t="s">
        <v>51</v>
      </c>
      <c r="T3" s="3">
        <v>3</v>
      </c>
      <c r="U3" s="2" t="s">
        <v>52</v>
      </c>
    </row>
    <row r="4" spans="1:21" ht="45">
      <c r="A4" s="2" t="s">
        <v>53</v>
      </c>
      <c r="B4" s="2" t="s">
        <v>54</v>
      </c>
      <c r="C4" s="2" t="s">
        <v>55</v>
      </c>
      <c r="D4" s="5" t="s">
        <v>56</v>
      </c>
      <c r="E4" s="9" t="s">
        <v>57</v>
      </c>
      <c r="J4" s="2" t="s">
        <v>58</v>
      </c>
      <c r="O4" s="2"/>
      <c r="P4" s="2" t="s">
        <v>59</v>
      </c>
      <c r="Q4" s="2" t="s">
        <v>60</v>
      </c>
      <c r="R4" s="3">
        <v>5</v>
      </c>
      <c r="S4" s="2" t="s">
        <v>61</v>
      </c>
      <c r="T4" s="3">
        <v>5</v>
      </c>
      <c r="U4" s="2" t="s">
        <v>62</v>
      </c>
    </row>
    <row r="5" spans="1:21" ht="45">
      <c r="A5" s="2" t="s">
        <v>63</v>
      </c>
      <c r="B5" s="2" t="s">
        <v>64</v>
      </c>
      <c r="C5" s="2" t="s">
        <v>65</v>
      </c>
      <c r="D5" s="6"/>
      <c r="E5" s="10" t="s">
        <v>66</v>
      </c>
      <c r="J5" s="2" t="s">
        <v>67</v>
      </c>
      <c r="O5" s="2"/>
      <c r="P5" s="2" t="s">
        <v>68</v>
      </c>
    </row>
    <row r="6" spans="1:21" ht="45">
      <c r="A6" s="2" t="s">
        <v>69</v>
      </c>
      <c r="C6" s="2" t="s">
        <v>70</v>
      </c>
      <c r="D6" s="7"/>
      <c r="E6" s="9" t="s">
        <v>71</v>
      </c>
      <c r="J6" s="2" t="s">
        <v>72</v>
      </c>
      <c r="O6" s="2"/>
      <c r="P6" s="2" t="s">
        <v>73</v>
      </c>
    </row>
    <row r="7" spans="1:21" ht="30">
      <c r="C7" s="2" t="s">
        <v>74</v>
      </c>
      <c r="J7" s="2" t="s">
        <v>75</v>
      </c>
      <c r="O7" s="2"/>
      <c r="P7" s="2" t="s">
        <v>76</v>
      </c>
    </row>
    <row r="8" spans="1:21">
      <c r="C8" s="2" t="s">
        <v>77</v>
      </c>
      <c r="O8" s="2"/>
      <c r="P8" s="2" t="s">
        <v>49</v>
      </c>
    </row>
    <row r="9" spans="1:21">
      <c r="C9" s="2" t="s">
        <v>78</v>
      </c>
      <c r="O9" s="2"/>
      <c r="P9" s="2" t="s">
        <v>79</v>
      </c>
    </row>
    <row r="10" spans="1:21">
      <c r="C10" s="2" t="s">
        <v>80</v>
      </c>
      <c r="O10" s="2"/>
    </row>
    <row r="11" spans="1:21">
      <c r="C11" s="2" t="s">
        <v>81</v>
      </c>
      <c r="O11" s="2"/>
    </row>
    <row r="12" spans="1:21">
      <c r="C12" s="2" t="s">
        <v>82</v>
      </c>
      <c r="O12" s="2"/>
    </row>
    <row r="13" spans="1:21">
      <c r="C13" s="2" t="s">
        <v>83</v>
      </c>
    </row>
  </sheetData>
  <dataValidations count="1">
    <dataValidation type="list" allowBlank="1" showInputMessage="1" showErrorMessage="1" sqref="M2" xr:uid="{00000000-0002-0000-0000-000000000000}">
      <formula1>$P$2:$P$9</formula1>
    </dataValidation>
  </dataValidations>
  <pageMargins left="0.7" right="0.7" top="0.75" bottom="0.75" header="0.3" footer="0.3"/>
  <tableParts count="20">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5E572-94FF-487F-B3E7-6C0F8411F221}">
  <dimension ref="A1:K28"/>
  <sheetViews>
    <sheetView tabSelected="1" view="pageBreakPreview" topLeftCell="A5" zoomScaleNormal="100" zoomScaleSheetLayoutView="100" workbookViewId="0">
      <selection activeCell="F21" sqref="F21:I21"/>
    </sheetView>
  </sheetViews>
  <sheetFormatPr defaultColWidth="0" defaultRowHeight="15" zeroHeight="1"/>
  <cols>
    <col min="1" max="1" width="2.7109375" customWidth="1"/>
    <col min="2" max="5" width="11.42578125" customWidth="1"/>
    <col min="6" max="7" width="16.140625" customWidth="1"/>
    <col min="8" max="9" width="15.7109375" customWidth="1"/>
    <col min="10" max="10" width="11.42578125" customWidth="1"/>
    <col min="11" max="11" width="2.7109375" customWidth="1"/>
    <col min="12" max="16384" width="11.42578125" hidden="1"/>
  </cols>
  <sheetData>
    <row r="1" spans="1:11">
      <c r="A1" s="47"/>
      <c r="B1" s="91"/>
      <c r="C1" s="91"/>
      <c r="D1" s="91"/>
      <c r="E1" s="91"/>
      <c r="F1" s="91"/>
      <c r="G1" s="91"/>
      <c r="H1" s="91"/>
      <c r="I1" s="91"/>
      <c r="J1" s="91"/>
      <c r="K1" s="48"/>
    </row>
    <row r="2" spans="1:11">
      <c r="A2" s="47"/>
      <c r="B2" s="91"/>
      <c r="C2" s="91"/>
      <c r="D2" s="91"/>
      <c r="E2" s="91"/>
      <c r="F2" s="91"/>
      <c r="G2" s="91"/>
      <c r="H2" s="91"/>
      <c r="I2" s="91"/>
      <c r="J2" s="91"/>
      <c r="K2" s="47"/>
    </row>
    <row r="3" spans="1:11">
      <c r="A3" s="47"/>
      <c r="B3" s="91"/>
      <c r="C3" s="91"/>
      <c r="D3" s="91"/>
      <c r="E3" s="91"/>
      <c r="F3" s="91"/>
      <c r="G3" s="91"/>
      <c r="H3" s="91"/>
      <c r="I3" s="91"/>
      <c r="J3" s="91"/>
      <c r="K3" s="47"/>
    </row>
    <row r="4" spans="1:11">
      <c r="A4" s="47"/>
      <c r="B4" s="91"/>
      <c r="C4" s="91"/>
      <c r="D4" s="91"/>
      <c r="E4" s="91"/>
      <c r="F4" s="91"/>
      <c r="G4" s="91"/>
      <c r="H4" s="91"/>
      <c r="I4" s="91"/>
      <c r="J4" s="91"/>
      <c r="K4" s="47"/>
    </row>
    <row r="5" spans="1:11" ht="15.75" thickBot="1">
      <c r="A5" s="47"/>
      <c r="B5" s="92"/>
      <c r="C5" s="92"/>
      <c r="D5" s="92"/>
      <c r="E5" s="92"/>
      <c r="F5" s="92"/>
      <c r="G5" s="92"/>
      <c r="H5" s="92"/>
      <c r="I5" s="92"/>
      <c r="J5" s="92"/>
      <c r="K5" s="47"/>
    </row>
    <row r="6" spans="1:11" ht="34.15" customHeight="1" thickBot="1">
      <c r="A6" s="47"/>
      <c r="B6" s="79" t="s">
        <v>84</v>
      </c>
      <c r="C6" s="80"/>
      <c r="D6" s="80"/>
      <c r="E6" s="80"/>
      <c r="F6" s="80"/>
      <c r="G6" s="80"/>
      <c r="H6" s="80"/>
      <c r="I6" s="80"/>
      <c r="J6" s="81"/>
      <c r="K6" s="49"/>
    </row>
    <row r="7" spans="1:11" ht="15.75" thickBot="1">
      <c r="A7" s="47"/>
      <c r="B7" s="50"/>
      <c r="C7" s="47"/>
      <c r="D7" s="47"/>
      <c r="E7" s="47"/>
      <c r="F7" s="47"/>
      <c r="G7" s="47"/>
      <c r="H7" s="47"/>
      <c r="I7" s="47"/>
      <c r="J7" s="51"/>
      <c r="K7" s="47"/>
    </row>
    <row r="8" spans="1:11" ht="16.5" thickBot="1">
      <c r="A8" s="47"/>
      <c r="B8" s="50"/>
      <c r="C8" s="82" t="s">
        <v>85</v>
      </c>
      <c r="D8" s="83"/>
      <c r="E8" s="83"/>
      <c r="F8" s="83"/>
      <c r="G8" s="83"/>
      <c r="H8" s="83"/>
      <c r="I8" s="84"/>
      <c r="J8" s="52"/>
      <c r="K8" s="47"/>
    </row>
    <row r="9" spans="1:11" ht="16.5" thickBot="1">
      <c r="A9" s="47"/>
      <c r="B9" s="50"/>
      <c r="C9" s="53"/>
      <c r="D9" s="53"/>
      <c r="E9" s="53"/>
      <c r="F9" s="53"/>
      <c r="G9" s="53"/>
      <c r="H9" s="53"/>
      <c r="I9" s="53"/>
      <c r="J9" s="51"/>
      <c r="K9" s="47"/>
    </row>
    <row r="10" spans="1:11" ht="16.5" thickBot="1">
      <c r="A10" s="47"/>
      <c r="B10" s="50"/>
      <c r="C10" s="82" t="s">
        <v>86</v>
      </c>
      <c r="D10" s="83"/>
      <c r="E10" s="83"/>
      <c r="F10" s="83"/>
      <c r="G10" s="83"/>
      <c r="H10" s="83"/>
      <c r="I10" s="84"/>
      <c r="J10" s="52"/>
      <c r="K10" s="47"/>
    </row>
    <row r="11" spans="1:11" ht="16.5" thickBot="1">
      <c r="A11" s="47"/>
      <c r="B11" s="50"/>
      <c r="C11" s="53"/>
      <c r="D11" s="53"/>
      <c r="E11" s="53"/>
      <c r="F11" s="53"/>
      <c r="G11" s="53"/>
      <c r="H11" s="53"/>
      <c r="I11" s="53"/>
      <c r="J11" s="51"/>
      <c r="K11" s="47"/>
    </row>
    <row r="12" spans="1:11" ht="16.5" thickBot="1">
      <c r="A12" s="47"/>
      <c r="B12" s="50"/>
      <c r="C12" s="82" t="s">
        <v>87</v>
      </c>
      <c r="D12" s="83"/>
      <c r="E12" s="83"/>
      <c r="F12" s="83"/>
      <c r="G12" s="83"/>
      <c r="H12" s="83"/>
      <c r="I12" s="84"/>
      <c r="J12" s="52"/>
      <c r="K12" s="47"/>
    </row>
    <row r="13" spans="1:11" ht="15.75">
      <c r="A13" s="47"/>
      <c r="B13" s="50"/>
      <c r="C13" s="53"/>
      <c r="D13" s="53"/>
      <c r="E13" s="53"/>
      <c r="F13" s="53"/>
      <c r="G13" s="53"/>
      <c r="H13" s="53"/>
      <c r="I13" s="53"/>
      <c r="J13" s="51"/>
      <c r="K13" s="47"/>
    </row>
    <row r="14" spans="1:11" ht="16.5" thickBot="1">
      <c r="A14" s="47"/>
      <c r="B14" s="50"/>
      <c r="C14" s="65"/>
      <c r="D14" s="65"/>
      <c r="E14" s="65"/>
      <c r="F14" s="65"/>
      <c r="G14" s="65"/>
      <c r="H14" s="65"/>
      <c r="I14" s="65"/>
      <c r="J14" s="52"/>
      <c r="K14" s="47"/>
    </row>
    <row r="15" spans="1:11" ht="17.25" thickBot="1">
      <c r="A15" s="47"/>
      <c r="B15" s="50"/>
      <c r="C15" s="85" t="s">
        <v>88</v>
      </c>
      <c r="D15" s="86"/>
      <c r="E15" s="86"/>
      <c r="F15" s="86"/>
      <c r="G15" s="86"/>
      <c r="H15" s="86"/>
      <c r="I15" s="87"/>
      <c r="J15" s="51"/>
      <c r="K15" s="47"/>
    </row>
    <row r="16" spans="1:11" ht="17.25" thickBot="1">
      <c r="A16" s="54"/>
      <c r="B16" s="55"/>
      <c r="C16" s="56" t="s">
        <v>89</v>
      </c>
      <c r="D16" s="77" t="s">
        <v>90</v>
      </c>
      <c r="E16" s="78"/>
      <c r="F16" s="88" t="s">
        <v>91</v>
      </c>
      <c r="G16" s="89"/>
      <c r="H16" s="89"/>
      <c r="I16" s="90"/>
      <c r="J16" s="57"/>
      <c r="K16" s="54"/>
    </row>
    <row r="17" spans="1:11" ht="16.5">
      <c r="A17" s="47"/>
      <c r="B17" s="50"/>
      <c r="C17" s="58">
        <v>1</v>
      </c>
      <c r="D17" s="102">
        <v>43647</v>
      </c>
      <c r="E17" s="103"/>
      <c r="F17" s="96" t="s">
        <v>92</v>
      </c>
      <c r="G17" s="97"/>
      <c r="H17" s="97"/>
      <c r="I17" s="98"/>
      <c r="J17" s="46"/>
      <c r="K17" s="47"/>
    </row>
    <row r="18" spans="1:11" ht="16.5">
      <c r="A18" s="47"/>
      <c r="B18" s="50"/>
      <c r="C18" s="59">
        <v>2</v>
      </c>
      <c r="D18" s="104">
        <v>44006</v>
      </c>
      <c r="E18" s="105"/>
      <c r="F18" s="99" t="s">
        <v>93</v>
      </c>
      <c r="G18" s="100"/>
      <c r="H18" s="100"/>
      <c r="I18" s="101"/>
      <c r="J18" s="46"/>
      <c r="K18" s="47"/>
    </row>
    <row r="19" spans="1:11" ht="16.5">
      <c r="A19" s="47"/>
      <c r="B19" s="50"/>
      <c r="C19" s="59">
        <v>3</v>
      </c>
      <c r="D19" s="104">
        <v>44105</v>
      </c>
      <c r="E19" s="105"/>
      <c r="F19" s="99" t="s">
        <v>94</v>
      </c>
      <c r="G19" s="100"/>
      <c r="H19" s="100"/>
      <c r="I19" s="101"/>
      <c r="J19" s="46"/>
      <c r="K19" s="47"/>
    </row>
    <row r="20" spans="1:11" ht="16.5">
      <c r="A20" s="47"/>
      <c r="B20" s="50"/>
      <c r="C20" s="59">
        <v>4</v>
      </c>
      <c r="D20" s="106">
        <v>44479</v>
      </c>
      <c r="E20" s="107"/>
      <c r="F20" s="99" t="s">
        <v>95</v>
      </c>
      <c r="G20" s="100"/>
      <c r="H20" s="100"/>
      <c r="I20" s="101"/>
      <c r="J20" s="46"/>
      <c r="K20" s="47"/>
    </row>
    <row r="21" spans="1:11" ht="40.9" customHeight="1" thickBot="1">
      <c r="A21" s="47"/>
      <c r="B21" s="50"/>
      <c r="C21" s="60">
        <v>5</v>
      </c>
      <c r="D21" s="108">
        <v>44750</v>
      </c>
      <c r="E21" s="109"/>
      <c r="F21" s="74" t="s">
        <v>96</v>
      </c>
      <c r="G21" s="75"/>
      <c r="H21" s="75"/>
      <c r="I21" s="76"/>
      <c r="J21" s="46"/>
      <c r="K21" s="47"/>
    </row>
    <row r="22" spans="1:11" ht="18.75" customHeight="1">
      <c r="A22" s="47"/>
      <c r="B22" s="50"/>
      <c r="C22" s="59">
        <v>6</v>
      </c>
      <c r="D22" s="106">
        <v>45231</v>
      </c>
      <c r="E22" s="107"/>
      <c r="F22" s="99" t="s">
        <v>97</v>
      </c>
      <c r="G22" s="100"/>
      <c r="H22" s="100"/>
      <c r="I22" s="101"/>
      <c r="J22" s="46"/>
      <c r="K22" s="47"/>
    </row>
    <row r="23" spans="1:11">
      <c r="A23" s="47"/>
      <c r="B23" s="50"/>
      <c r="C23" s="47"/>
      <c r="D23" s="47"/>
      <c r="E23" s="47"/>
      <c r="F23" s="47"/>
      <c r="G23" s="47"/>
      <c r="H23" s="47"/>
      <c r="I23" s="47"/>
      <c r="J23" s="51"/>
      <c r="K23" s="47"/>
    </row>
    <row r="24" spans="1:11" ht="15.75" thickBot="1">
      <c r="A24" s="47"/>
      <c r="B24" s="50"/>
      <c r="C24" s="47"/>
      <c r="D24" s="47"/>
      <c r="E24" s="47"/>
      <c r="F24" s="47"/>
      <c r="G24" s="47"/>
      <c r="H24" s="47"/>
      <c r="I24" s="47"/>
      <c r="J24" s="51"/>
      <c r="K24" s="47"/>
    </row>
    <row r="25" spans="1:11" ht="15.75" thickBot="1">
      <c r="A25" s="47"/>
      <c r="B25" s="50"/>
      <c r="C25" s="93" t="s">
        <v>98</v>
      </c>
      <c r="D25" s="94"/>
      <c r="E25" s="95"/>
      <c r="F25" s="93" t="s">
        <v>99</v>
      </c>
      <c r="G25" s="95"/>
      <c r="H25" s="93" t="s">
        <v>100</v>
      </c>
      <c r="I25" s="95"/>
      <c r="J25" s="46"/>
      <c r="K25" s="47"/>
    </row>
    <row r="26" spans="1:11" ht="79.900000000000006" customHeight="1" thickBot="1">
      <c r="A26" s="47"/>
      <c r="B26" s="50"/>
      <c r="C26" s="147" t="s">
        <v>101</v>
      </c>
      <c r="D26" s="148"/>
      <c r="E26" s="149"/>
      <c r="F26" s="147" t="s">
        <v>102</v>
      </c>
      <c r="G26" s="149"/>
      <c r="H26" s="147" t="s">
        <v>103</v>
      </c>
      <c r="I26" s="149"/>
      <c r="J26" s="61"/>
      <c r="K26" s="47"/>
    </row>
    <row r="27" spans="1:11">
      <c r="A27" s="47"/>
      <c r="B27" s="50"/>
      <c r="C27" s="47"/>
      <c r="D27" s="47"/>
      <c r="E27" s="47"/>
      <c r="F27" s="47"/>
      <c r="G27" s="47"/>
      <c r="H27" s="47"/>
      <c r="I27" s="47"/>
      <c r="J27" s="51"/>
      <c r="K27" s="47"/>
    </row>
    <row r="28" spans="1:11" ht="15.75" thickBot="1">
      <c r="A28" s="47"/>
      <c r="B28" s="62"/>
      <c r="C28" s="63"/>
      <c r="D28" s="63"/>
      <c r="E28" s="63"/>
      <c r="F28" s="63"/>
      <c r="G28" s="63"/>
      <c r="H28" s="63"/>
      <c r="I28" s="63"/>
      <c r="J28" s="64"/>
      <c r="K28" s="47"/>
    </row>
  </sheetData>
  <mergeCells count="26">
    <mergeCell ref="B1:J5"/>
    <mergeCell ref="C26:E26"/>
    <mergeCell ref="F26:G26"/>
    <mergeCell ref="H26:I26"/>
    <mergeCell ref="C25:E25"/>
    <mergeCell ref="F17:I17"/>
    <mergeCell ref="F18:I18"/>
    <mergeCell ref="D17:E17"/>
    <mergeCell ref="F25:G25"/>
    <mergeCell ref="H25:I25"/>
    <mergeCell ref="F19:I19"/>
    <mergeCell ref="D18:E18"/>
    <mergeCell ref="D19:E19"/>
    <mergeCell ref="D20:E20"/>
    <mergeCell ref="D21:E21"/>
    <mergeCell ref="F20:I20"/>
    <mergeCell ref="D22:E22"/>
    <mergeCell ref="F22:I22"/>
    <mergeCell ref="F21:I21"/>
    <mergeCell ref="D16:E16"/>
    <mergeCell ref="B6:J6"/>
    <mergeCell ref="C8:I8"/>
    <mergeCell ref="C10:I10"/>
    <mergeCell ref="C12:I12"/>
    <mergeCell ref="C15:I15"/>
    <mergeCell ref="F16:I16"/>
  </mergeCells>
  <hyperlinks>
    <hyperlink ref="C10:I10" location="INSTRUCCIONES!A1" display="INSTRUCCIONES DE DILIGENCIAMIENTO" xr:uid="{00000000-0004-0000-0000-000000000000}"/>
    <hyperlink ref="C12:I12" location="'A&amp;I'!A1" display="ASPECTOS E IMPACTOS AMBIENTALES - A&amp;I" xr:uid="{00000000-0004-0000-0000-000001000000}"/>
    <hyperlink ref="C8:I8" r:id="rId1" display="MANUAL DEL SISTEMA INTEGRADO DE GESTIÓN" xr:uid="{00000000-0004-0000-0000-000004000000}"/>
  </hyperlinks>
  <pageMargins left="0.7" right="0.7" top="0.75" bottom="0.75" header="0.3" footer="0.3"/>
  <pageSetup paperSize="9" scale="7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2"/>
  <sheetViews>
    <sheetView zoomScale="130" zoomScaleNormal="130" workbookViewId="0"/>
  </sheetViews>
  <sheetFormatPr defaultColWidth="11.42578125" defaultRowHeight="15"/>
  <cols>
    <col min="2" max="2" width="107.7109375" customWidth="1"/>
  </cols>
  <sheetData>
    <row r="1" spans="1:3">
      <c r="A1" s="150"/>
      <c r="B1" s="150"/>
      <c r="C1" s="11"/>
    </row>
    <row r="2" spans="1:3" ht="15.75">
      <c r="A2" s="11"/>
      <c r="B2" s="12" t="s">
        <v>104</v>
      </c>
      <c r="C2" s="11"/>
    </row>
    <row r="3" spans="1:3">
      <c r="A3" s="150"/>
      <c r="B3" s="10" t="s">
        <v>105</v>
      </c>
      <c r="C3" s="150"/>
    </row>
    <row r="4" spans="1:3" ht="40.5">
      <c r="A4" s="150"/>
      <c r="B4" s="14" t="s">
        <v>106</v>
      </c>
      <c r="C4" s="150"/>
    </row>
    <row r="5" spans="1:3" ht="36" customHeight="1">
      <c r="A5" s="150"/>
      <c r="B5" s="14" t="s">
        <v>107</v>
      </c>
      <c r="C5" s="150"/>
    </row>
    <row r="6" spans="1:3">
      <c r="A6" s="150"/>
      <c r="B6" s="14" t="s">
        <v>108</v>
      </c>
      <c r="C6" s="150"/>
    </row>
    <row r="7" spans="1:3" ht="3.75" customHeight="1">
      <c r="A7" s="150"/>
      <c r="B7" s="150"/>
      <c r="C7" s="11"/>
    </row>
    <row r="8" spans="1:3" ht="15.75">
      <c r="A8" s="11"/>
      <c r="B8" s="12" t="s">
        <v>109</v>
      </c>
      <c r="C8" s="11"/>
    </row>
    <row r="9" spans="1:3">
      <c r="A9" s="150"/>
      <c r="B9" s="15" t="s">
        <v>110</v>
      </c>
      <c r="C9" s="150"/>
    </row>
    <row r="10" spans="1:3" ht="15.75">
      <c r="A10" s="150"/>
      <c r="B10" s="13" t="s">
        <v>111</v>
      </c>
      <c r="C10" s="150"/>
    </row>
    <row r="11" spans="1:3" ht="27">
      <c r="A11" s="150"/>
      <c r="B11" s="16" t="s">
        <v>112</v>
      </c>
      <c r="C11" s="150"/>
    </row>
    <row r="12" spans="1:3" ht="27">
      <c r="A12" s="150"/>
      <c r="B12" s="15" t="s">
        <v>113</v>
      </c>
      <c r="C12" s="150"/>
    </row>
    <row r="13" spans="1:3">
      <c r="A13" s="150"/>
      <c r="B13" s="15" t="s">
        <v>114</v>
      </c>
      <c r="C13" s="150"/>
    </row>
    <row r="14" spans="1:3" ht="27">
      <c r="A14" s="150"/>
      <c r="B14" s="16" t="s">
        <v>115</v>
      </c>
      <c r="C14" s="150"/>
    </row>
    <row r="15" spans="1:3">
      <c r="A15" s="150"/>
      <c r="B15" s="16" t="s">
        <v>116</v>
      </c>
      <c r="C15" s="150"/>
    </row>
    <row r="16" spans="1:3">
      <c r="A16" s="150"/>
      <c r="B16" s="15" t="s">
        <v>117</v>
      </c>
      <c r="C16" s="150"/>
    </row>
    <row r="17" spans="1:3">
      <c r="A17" s="150"/>
      <c r="B17" s="15" t="s">
        <v>118</v>
      </c>
      <c r="C17" s="150"/>
    </row>
    <row r="18" spans="1:3" ht="24" customHeight="1">
      <c r="A18" s="150"/>
      <c r="B18" s="15" t="s">
        <v>119</v>
      </c>
      <c r="C18" s="150"/>
    </row>
    <row r="19" spans="1:3" ht="27">
      <c r="A19" s="150"/>
      <c r="B19" s="15" t="s">
        <v>120</v>
      </c>
      <c r="C19" s="150"/>
    </row>
    <row r="20" spans="1:3" ht="15.75">
      <c r="A20" s="150"/>
      <c r="B20" s="13" t="s">
        <v>121</v>
      </c>
      <c r="C20" s="150"/>
    </row>
    <row r="21" spans="1:3">
      <c r="A21" s="150"/>
      <c r="B21" s="15" t="s">
        <v>122</v>
      </c>
      <c r="C21" s="150"/>
    </row>
    <row r="22" spans="1:3">
      <c r="A22" s="150"/>
      <c r="B22" s="15" t="s">
        <v>123</v>
      </c>
      <c r="C22" s="150"/>
    </row>
    <row r="23" spans="1:3">
      <c r="A23" s="150"/>
      <c r="B23" s="15" t="s">
        <v>124</v>
      </c>
      <c r="C23" s="150"/>
    </row>
    <row r="24" spans="1:3">
      <c r="A24" s="150"/>
      <c r="B24" s="15" t="s">
        <v>125</v>
      </c>
      <c r="C24" s="150"/>
    </row>
    <row r="25" spans="1:3" ht="15.75">
      <c r="A25" s="150"/>
      <c r="B25" s="13" t="s">
        <v>126</v>
      </c>
      <c r="C25" s="150"/>
    </row>
    <row r="26" spans="1:3">
      <c r="A26" s="150"/>
      <c r="B26" s="15" t="s">
        <v>127</v>
      </c>
      <c r="C26" s="150"/>
    </row>
    <row r="27" spans="1:3" ht="27">
      <c r="A27" s="150"/>
      <c r="B27" s="15" t="s">
        <v>128</v>
      </c>
      <c r="C27" s="150"/>
    </row>
    <row r="28" spans="1:3" ht="27">
      <c r="A28" s="150"/>
      <c r="B28" s="15" t="s">
        <v>129</v>
      </c>
      <c r="C28" s="150"/>
    </row>
    <row r="29" spans="1:3" ht="27">
      <c r="A29" s="150"/>
      <c r="B29" s="16" t="s">
        <v>130</v>
      </c>
      <c r="C29" s="150"/>
    </row>
    <row r="30" spans="1:3" ht="44.25" customHeight="1">
      <c r="A30" s="150"/>
      <c r="B30" s="15" t="s">
        <v>131</v>
      </c>
      <c r="C30" s="150"/>
    </row>
    <row r="31" spans="1:3" ht="29.25" customHeight="1">
      <c r="A31" s="150"/>
      <c r="B31" s="15" t="s">
        <v>132</v>
      </c>
      <c r="C31" s="150"/>
    </row>
    <row r="32" spans="1:3" ht="32.25" customHeight="1">
      <c r="A32" s="150"/>
      <c r="B32" s="15" t="s">
        <v>133</v>
      </c>
      <c r="C32" s="150"/>
    </row>
    <row r="33" spans="1:3" ht="28.5" customHeight="1">
      <c r="A33" s="150"/>
      <c r="B33" s="15" t="s">
        <v>134</v>
      </c>
      <c r="C33" s="150"/>
    </row>
    <row r="34" spans="1:3" ht="15.75">
      <c r="A34" s="150"/>
      <c r="B34" s="13" t="s">
        <v>135</v>
      </c>
      <c r="C34" s="150"/>
    </row>
    <row r="35" spans="1:3" ht="23.25" customHeight="1">
      <c r="A35" s="150"/>
      <c r="B35" s="15" t="s">
        <v>136</v>
      </c>
      <c r="C35" s="150"/>
    </row>
    <row r="36" spans="1:3" ht="24" customHeight="1">
      <c r="A36" s="150"/>
      <c r="B36" s="15" t="s">
        <v>137</v>
      </c>
      <c r="C36" s="150"/>
    </row>
    <row r="37" spans="1:3">
      <c r="A37" s="150"/>
      <c r="B37" s="15" t="s">
        <v>138</v>
      </c>
      <c r="C37" s="150"/>
    </row>
    <row r="38" spans="1:3" ht="25.5" customHeight="1">
      <c r="A38" s="150"/>
      <c r="B38" s="15" t="s">
        <v>139</v>
      </c>
      <c r="C38" s="150"/>
    </row>
    <row r="39" spans="1:3">
      <c r="A39" s="150"/>
      <c r="B39" s="15" t="s">
        <v>140</v>
      </c>
      <c r="C39" s="150"/>
    </row>
    <row r="40" spans="1:3" ht="24.75" customHeight="1">
      <c r="A40" s="150"/>
      <c r="B40" s="15" t="s">
        <v>141</v>
      </c>
      <c r="C40" s="150"/>
    </row>
    <row r="41" spans="1:3" ht="15.75">
      <c r="A41" s="11"/>
      <c r="B41" s="12" t="s">
        <v>142</v>
      </c>
      <c r="C41" s="11"/>
    </row>
    <row r="42" spans="1:3" ht="27">
      <c r="A42" s="150"/>
      <c r="B42" s="15" t="s">
        <v>143</v>
      </c>
      <c r="C42" s="150"/>
    </row>
    <row r="43" spans="1:3" ht="27">
      <c r="A43" s="150"/>
      <c r="B43" s="15" t="s">
        <v>144</v>
      </c>
      <c r="C43" s="150"/>
    </row>
    <row r="44" spans="1:3" ht="15.75">
      <c r="A44" s="11"/>
      <c r="B44" s="12" t="s">
        <v>145</v>
      </c>
      <c r="C44" s="11"/>
    </row>
    <row r="45" spans="1:3" ht="27">
      <c r="A45" s="11"/>
      <c r="B45" s="15" t="s">
        <v>146</v>
      </c>
      <c r="C45" s="11"/>
    </row>
    <row r="46" spans="1:3">
      <c r="A46" s="150"/>
      <c r="B46" s="150"/>
      <c r="C46" s="11"/>
    </row>
    <row r="47" spans="1:3">
      <c r="A47" s="150"/>
      <c r="B47" s="150"/>
      <c r="C47" s="11"/>
    </row>
    <row r="48" spans="1:3">
      <c r="A48" s="150"/>
      <c r="B48" s="150"/>
      <c r="C48" s="11"/>
    </row>
    <row r="49" spans="1:3">
      <c r="A49" s="150"/>
      <c r="B49" s="150"/>
      <c r="C49" s="11"/>
    </row>
    <row r="50" spans="1:3">
      <c r="A50" s="150"/>
      <c r="B50" s="150"/>
      <c r="C50" s="11"/>
    </row>
    <row r="51" spans="1:3">
      <c r="A51" s="150"/>
      <c r="B51" s="150"/>
      <c r="C51" s="11"/>
    </row>
    <row r="52" spans="1:3">
      <c r="A52" s="150"/>
      <c r="B52" s="150"/>
      <c r="C52" s="11"/>
    </row>
  </sheetData>
  <mergeCells count="15">
    <mergeCell ref="A52:B52"/>
    <mergeCell ref="A46:B46"/>
    <mergeCell ref="A42:A43"/>
    <mergeCell ref="C42:C43"/>
    <mergeCell ref="A1:B1"/>
    <mergeCell ref="A3:A6"/>
    <mergeCell ref="C3:C6"/>
    <mergeCell ref="A7:B7"/>
    <mergeCell ref="A9:A40"/>
    <mergeCell ref="C9:C40"/>
    <mergeCell ref="A47:B47"/>
    <mergeCell ref="A48:B48"/>
    <mergeCell ref="A49:B49"/>
    <mergeCell ref="A50:B50"/>
    <mergeCell ref="A51:B51"/>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96"/>
  <sheetViews>
    <sheetView zoomScaleNormal="100" workbookViewId="0">
      <pane ySplit="6" topLeftCell="A45" activePane="bottomLeft" state="frozen"/>
      <selection pane="bottomLeft" activeCell="G7" sqref="G7:G11"/>
    </sheetView>
  </sheetViews>
  <sheetFormatPr defaultColWidth="11.42578125" defaultRowHeight="16.5"/>
  <cols>
    <col min="1" max="1" width="16.42578125" style="42" customWidth="1"/>
    <col min="2" max="2" width="43.140625" style="42" customWidth="1"/>
    <col min="3" max="3" width="11.42578125" style="42" customWidth="1"/>
    <col min="4" max="4" width="41.28515625" style="42" customWidth="1"/>
    <col min="5" max="5" width="36.28515625" style="43" customWidth="1"/>
    <col min="6" max="8" width="11.42578125" style="43" customWidth="1"/>
    <col min="9" max="9" width="16" style="43" customWidth="1"/>
    <col min="10" max="10" width="11.42578125" style="42" customWidth="1"/>
    <col min="11" max="11" width="24" style="43" customWidth="1"/>
    <col min="12" max="12" width="17" style="42" customWidth="1"/>
    <col min="13" max="13" width="19.42578125" style="42" customWidth="1"/>
    <col min="14" max="15" width="11.42578125" style="42" customWidth="1"/>
    <col min="16" max="16" width="12.7109375" style="42" customWidth="1"/>
    <col min="17" max="18" width="11.42578125" style="42" customWidth="1"/>
    <col min="19" max="19" width="13.42578125" style="42" customWidth="1"/>
    <col min="20" max="20" width="11.42578125" style="42" customWidth="1"/>
    <col min="21" max="21" width="12.7109375" style="42" customWidth="1"/>
    <col min="22" max="22" width="46.28515625" style="43" customWidth="1"/>
    <col min="23" max="24" width="11.42578125" style="43"/>
    <col min="25" max="25" width="12.7109375" style="43" customWidth="1"/>
    <col min="26" max="26" width="11.42578125" style="43"/>
    <col min="27" max="27" width="13.42578125" style="43" customWidth="1"/>
    <col min="28" max="16384" width="11.42578125" style="43"/>
  </cols>
  <sheetData>
    <row r="1" spans="1:28" s="20" customFormat="1" ht="18.399999999999999" customHeight="1" thickBot="1">
      <c r="A1" s="70"/>
      <c r="B1" s="123" t="s">
        <v>147</v>
      </c>
      <c r="C1" s="124"/>
      <c r="D1" s="124"/>
      <c r="E1" s="124"/>
      <c r="F1" s="124"/>
      <c r="G1" s="124"/>
      <c r="H1" s="124"/>
      <c r="I1" s="124"/>
      <c r="J1" s="124"/>
      <c r="K1" s="124"/>
      <c r="L1" s="124"/>
      <c r="M1" s="124"/>
      <c r="N1" s="124"/>
      <c r="O1" s="124"/>
      <c r="P1" s="124"/>
      <c r="Q1" s="124"/>
      <c r="R1" s="124"/>
      <c r="S1" s="124"/>
      <c r="T1" s="124"/>
      <c r="U1" s="124"/>
      <c r="V1" s="124"/>
      <c r="W1" s="124"/>
      <c r="X1" s="124"/>
      <c r="Y1" s="125"/>
      <c r="Z1" s="129" t="s">
        <v>148</v>
      </c>
      <c r="AA1" s="130"/>
      <c r="AB1" s="131"/>
    </row>
    <row r="2" spans="1:28" s="20" customFormat="1" ht="15" customHeight="1" thickBot="1">
      <c r="A2" s="71"/>
      <c r="B2" s="126" t="s">
        <v>149</v>
      </c>
      <c r="C2" s="127"/>
      <c r="D2" s="127"/>
      <c r="E2" s="127"/>
      <c r="F2" s="127"/>
      <c r="G2" s="127"/>
      <c r="H2" s="127"/>
      <c r="I2" s="127"/>
      <c r="J2" s="127"/>
      <c r="K2" s="127"/>
      <c r="L2" s="127"/>
      <c r="M2" s="127"/>
      <c r="N2" s="127"/>
      <c r="O2" s="127"/>
      <c r="P2" s="127"/>
      <c r="Q2" s="127"/>
      <c r="R2" s="127"/>
      <c r="S2" s="127"/>
      <c r="T2" s="127"/>
      <c r="U2" s="127"/>
      <c r="V2" s="127"/>
      <c r="W2" s="127"/>
      <c r="X2" s="127"/>
      <c r="Y2" s="128"/>
      <c r="Z2" s="132" t="s">
        <v>150</v>
      </c>
      <c r="AA2" s="133"/>
      <c r="AB2" s="134"/>
    </row>
    <row r="3" spans="1:28" s="20" customFormat="1" ht="15" customHeight="1" thickBot="1">
      <c r="A3" s="71"/>
      <c r="B3" s="126" t="s">
        <v>84</v>
      </c>
      <c r="C3" s="127"/>
      <c r="D3" s="127"/>
      <c r="E3" s="127"/>
      <c r="F3" s="127"/>
      <c r="G3" s="127"/>
      <c r="H3" s="127"/>
      <c r="I3" s="127"/>
      <c r="J3" s="127"/>
      <c r="K3" s="127"/>
      <c r="L3" s="127"/>
      <c r="M3" s="127"/>
      <c r="N3" s="127"/>
      <c r="O3" s="127"/>
      <c r="P3" s="127"/>
      <c r="Q3" s="127"/>
      <c r="R3" s="127"/>
      <c r="S3" s="127"/>
      <c r="T3" s="127"/>
      <c r="U3" s="127"/>
      <c r="V3" s="127"/>
      <c r="W3" s="127"/>
      <c r="X3" s="127"/>
      <c r="Y3" s="128"/>
      <c r="Z3" s="129" t="s">
        <v>151</v>
      </c>
      <c r="AA3" s="130"/>
      <c r="AB3" s="131"/>
    </row>
    <row r="4" spans="1:28" s="22" customFormat="1" ht="15" customHeight="1" thickTop="1" thickBot="1">
      <c r="A4" s="21" t="s">
        <v>152</v>
      </c>
      <c r="B4" s="135" t="s">
        <v>153</v>
      </c>
      <c r="C4" s="136"/>
      <c r="D4" s="136"/>
      <c r="E4" s="136"/>
      <c r="F4" s="136"/>
      <c r="G4" s="136"/>
      <c r="H4" s="136"/>
      <c r="I4" s="137"/>
      <c r="J4" s="141" t="s">
        <v>154</v>
      </c>
      <c r="K4" s="136"/>
      <c r="L4" s="136"/>
      <c r="M4" s="137"/>
      <c r="N4" s="143" t="s">
        <v>155</v>
      </c>
      <c r="O4" s="144"/>
      <c r="P4" s="144"/>
      <c r="Q4" s="144"/>
      <c r="R4" s="144"/>
      <c r="S4" s="144"/>
      <c r="T4" s="144"/>
      <c r="U4" s="144"/>
      <c r="V4" s="145"/>
      <c r="W4" s="141" t="s">
        <v>156</v>
      </c>
      <c r="X4" s="136"/>
      <c r="Y4" s="136"/>
      <c r="Z4" s="136"/>
      <c r="AA4" s="136"/>
      <c r="AB4" s="137"/>
    </row>
    <row r="5" spans="1:28" s="22" customFormat="1" ht="18.399999999999999" customHeight="1" thickTop="1" thickBot="1">
      <c r="A5" s="72">
        <v>45231</v>
      </c>
      <c r="B5" s="138"/>
      <c r="C5" s="139"/>
      <c r="D5" s="139"/>
      <c r="E5" s="139"/>
      <c r="F5" s="139"/>
      <c r="G5" s="139"/>
      <c r="H5" s="139"/>
      <c r="I5" s="140"/>
      <c r="J5" s="142"/>
      <c r="K5" s="139"/>
      <c r="L5" s="139"/>
      <c r="M5" s="140"/>
      <c r="N5" s="129" t="s">
        <v>157</v>
      </c>
      <c r="O5" s="130"/>
      <c r="P5" s="130"/>
      <c r="Q5" s="130"/>
      <c r="R5" s="130"/>
      <c r="S5" s="130"/>
      <c r="T5" s="130"/>
      <c r="U5" s="130"/>
      <c r="V5" s="131"/>
      <c r="W5" s="142"/>
      <c r="X5" s="139"/>
      <c r="Y5" s="139"/>
      <c r="Z5" s="139"/>
      <c r="AA5" s="139"/>
      <c r="AB5" s="140"/>
    </row>
    <row r="6" spans="1:28" s="27" customFormat="1" ht="37.9" customHeight="1" thickBot="1">
      <c r="A6" s="23" t="s">
        <v>158</v>
      </c>
      <c r="B6" s="23" t="s">
        <v>159</v>
      </c>
      <c r="C6" s="23" t="s">
        <v>160</v>
      </c>
      <c r="D6" s="24" t="s">
        <v>161</v>
      </c>
      <c r="E6" s="25" t="s">
        <v>162</v>
      </c>
      <c r="F6" s="23" t="s">
        <v>163</v>
      </c>
      <c r="G6" s="23" t="s">
        <v>164</v>
      </c>
      <c r="H6" s="23" t="s">
        <v>3</v>
      </c>
      <c r="I6" s="26" t="s">
        <v>165</v>
      </c>
      <c r="J6" s="25" t="s">
        <v>166</v>
      </c>
      <c r="K6" s="23" t="s">
        <v>167</v>
      </c>
      <c r="L6" s="23" t="s">
        <v>14</v>
      </c>
      <c r="M6" s="26" t="s">
        <v>168</v>
      </c>
      <c r="N6" s="25" t="s">
        <v>16</v>
      </c>
      <c r="O6" s="23" t="s">
        <v>18</v>
      </c>
      <c r="P6" s="23" t="s">
        <v>169</v>
      </c>
      <c r="Q6" s="23" t="s">
        <v>17</v>
      </c>
      <c r="R6" s="23" t="s">
        <v>19</v>
      </c>
      <c r="S6" s="23" t="s">
        <v>170</v>
      </c>
      <c r="T6" s="23" t="s">
        <v>171</v>
      </c>
      <c r="U6" s="23" t="s">
        <v>172</v>
      </c>
      <c r="V6" s="26" t="s">
        <v>173</v>
      </c>
      <c r="W6" s="25" t="s">
        <v>174</v>
      </c>
      <c r="X6" s="23" t="s">
        <v>175</v>
      </c>
      <c r="Y6" s="23" t="s">
        <v>176</v>
      </c>
      <c r="Z6" s="23" t="s">
        <v>177</v>
      </c>
      <c r="AA6" s="23" t="s">
        <v>178</v>
      </c>
      <c r="AB6" s="26" t="s">
        <v>179</v>
      </c>
    </row>
    <row r="7" spans="1:28" s="33" customFormat="1" ht="60" customHeight="1">
      <c r="A7" s="116" t="s">
        <v>180</v>
      </c>
      <c r="B7" s="114" t="s">
        <v>181</v>
      </c>
      <c r="C7" s="45" t="s">
        <v>182</v>
      </c>
      <c r="D7" s="118" t="s">
        <v>183</v>
      </c>
      <c r="E7" s="118" t="s">
        <v>184</v>
      </c>
      <c r="F7" s="120" t="s">
        <v>2</v>
      </c>
      <c r="G7" s="120" t="s">
        <v>55</v>
      </c>
      <c r="H7" s="120" t="s">
        <v>24</v>
      </c>
      <c r="I7" s="121" t="s">
        <v>185</v>
      </c>
      <c r="J7" s="28" t="s">
        <v>9</v>
      </c>
      <c r="K7" s="29" t="s">
        <v>67</v>
      </c>
      <c r="L7" s="30" t="s">
        <v>35</v>
      </c>
      <c r="M7" s="39" t="s">
        <v>59</v>
      </c>
      <c r="N7" s="28" t="s">
        <v>60</v>
      </c>
      <c r="O7" s="30" t="s">
        <v>61</v>
      </c>
      <c r="P7" s="19" t="str">
        <f>IFERROR(IF(S7="","",IF(S7&lt;=10,"Bajo",IF(S7&lt;=15,"Moderado",IF(S7&gt;15,"Alto","")))),"")</f>
        <v>Alto</v>
      </c>
      <c r="Q7" s="19">
        <f>IFERROR(VLOOKUP(N7,LISTAS!$Q$2:$R$4,2,0),"")</f>
        <v>5</v>
      </c>
      <c r="R7" s="19">
        <f>IFERROR(VLOOKUP(O7,LISTAS!$S$2:$T$4,2,0),"")</f>
        <v>5</v>
      </c>
      <c r="S7" s="19">
        <f>IFERROR(Q7*R7,"")</f>
        <v>25</v>
      </c>
      <c r="T7" s="19" t="str">
        <f>IFERROR(IF(S7="","",IF(S7&lt;=10,"Tolerable",IF(S7&lt;=15,"Potencialmente no tolerable",IF(S7&gt;15,"No tolerable","")))),"")</f>
        <v>No tolerable</v>
      </c>
      <c r="U7" s="19" t="str">
        <f>IFERROR(IF(T7="","",IF(T7="Tolerable","No",IF(T7="Potencialmente no tolerable","No",IF(T7="No tolerable","Si","")))),"")</f>
        <v>Si</v>
      </c>
      <c r="V7" s="31" t="s">
        <v>186</v>
      </c>
      <c r="W7" s="32"/>
      <c r="X7" s="29"/>
      <c r="Y7" s="29"/>
      <c r="Z7" s="29"/>
      <c r="AA7" s="29"/>
      <c r="AB7" s="31"/>
    </row>
    <row r="8" spans="1:28" s="33" customFormat="1" ht="60" customHeight="1">
      <c r="A8" s="116"/>
      <c r="B8" s="114"/>
      <c r="C8" s="45" t="s">
        <v>182</v>
      </c>
      <c r="D8" s="114"/>
      <c r="E8" s="114"/>
      <c r="F8" s="111"/>
      <c r="G8" s="111"/>
      <c r="H8" s="111"/>
      <c r="I8" s="121"/>
      <c r="J8" s="28" t="s">
        <v>9</v>
      </c>
      <c r="K8" s="35" t="s">
        <v>75</v>
      </c>
      <c r="L8" s="30" t="s">
        <v>48</v>
      </c>
      <c r="M8" s="39" t="s">
        <v>59</v>
      </c>
      <c r="N8" s="34" t="s">
        <v>60</v>
      </c>
      <c r="O8" s="36" t="s">
        <v>51</v>
      </c>
      <c r="P8" s="19" t="str">
        <f t="shared" ref="P8:P44" si="0">IFERROR(IF(S8="","",IF(S8&lt;=10,"Bajo",IF(S8&lt;=15,"Moderado",IF(S8&gt;15,"Alto","")))),"")</f>
        <v>Moderado</v>
      </c>
      <c r="Q8" s="19">
        <f>IFERROR(VLOOKUP(N8,LISTAS!$Q$2:$R$4,2,0),"")</f>
        <v>5</v>
      </c>
      <c r="R8" s="19">
        <f>IFERROR(VLOOKUP(O8,LISTAS!$S$2:$T$4,2,0),"")</f>
        <v>3</v>
      </c>
      <c r="S8" s="19">
        <f t="shared" ref="S8:S44" si="1">IFERROR(Q8*R8,"")</f>
        <v>15</v>
      </c>
      <c r="T8" s="19" t="str">
        <f t="shared" ref="T8:T50" si="2">IFERROR(IF(S8="","",IF(S8&lt;=10,"Tolerable",IF(S8&lt;=15,"Potencialmente no tolerable",IF(S8&gt;15,"No tolerable","")))),"")</f>
        <v>Potencialmente no tolerable</v>
      </c>
      <c r="U8" s="19" t="str">
        <f t="shared" ref="U8:U50" si="3">IFERROR(IF(T8="","",IF(T8="Tolerable","No",IF(T8="Potencialmente no tolerable","No",IF(T8="No tolerable","Si","")))),"")</f>
        <v>No</v>
      </c>
      <c r="V8" s="31" t="s">
        <v>187</v>
      </c>
      <c r="W8" s="38"/>
      <c r="X8" s="35"/>
      <c r="Y8" s="35"/>
      <c r="Z8" s="35"/>
      <c r="AA8" s="35"/>
      <c r="AB8" s="37"/>
    </row>
    <row r="9" spans="1:28" s="33" customFormat="1" ht="60" customHeight="1">
      <c r="A9" s="116"/>
      <c r="B9" s="114"/>
      <c r="C9" s="45" t="s">
        <v>182</v>
      </c>
      <c r="D9" s="114"/>
      <c r="E9" s="114"/>
      <c r="F9" s="111"/>
      <c r="G9" s="111"/>
      <c r="H9" s="111"/>
      <c r="I9" s="121"/>
      <c r="J9" s="28" t="s">
        <v>10</v>
      </c>
      <c r="K9" s="35" t="s">
        <v>31</v>
      </c>
      <c r="L9" s="30" t="s">
        <v>35</v>
      </c>
      <c r="M9" s="39" t="s">
        <v>59</v>
      </c>
      <c r="N9" s="34" t="s">
        <v>60</v>
      </c>
      <c r="O9" s="36" t="s">
        <v>51</v>
      </c>
      <c r="P9" s="19" t="str">
        <f t="shared" si="0"/>
        <v>Moderado</v>
      </c>
      <c r="Q9" s="19">
        <f>IFERROR(VLOOKUP(N9,LISTAS!$Q$2:$R$4,2,0),"")</f>
        <v>5</v>
      </c>
      <c r="R9" s="19">
        <f>IFERROR(VLOOKUP(O9,LISTAS!$S$2:$T$4,2,0),"")</f>
        <v>3</v>
      </c>
      <c r="S9" s="19">
        <f t="shared" si="1"/>
        <v>15</v>
      </c>
      <c r="T9" s="19" t="str">
        <f t="shared" si="2"/>
        <v>Potencialmente no tolerable</v>
      </c>
      <c r="U9" s="19" t="str">
        <f t="shared" si="3"/>
        <v>No</v>
      </c>
      <c r="V9" s="31" t="s">
        <v>188</v>
      </c>
      <c r="W9" s="38"/>
      <c r="X9" s="35"/>
      <c r="Y9" s="35"/>
      <c r="Z9" s="35"/>
      <c r="AA9" s="35"/>
      <c r="AB9" s="37"/>
    </row>
    <row r="10" spans="1:28" s="33" customFormat="1" ht="60" customHeight="1">
      <c r="A10" s="116"/>
      <c r="B10" s="114"/>
      <c r="C10" s="45" t="s">
        <v>182</v>
      </c>
      <c r="D10" s="114"/>
      <c r="E10" s="114"/>
      <c r="F10" s="111"/>
      <c r="G10" s="111"/>
      <c r="H10" s="111"/>
      <c r="I10" s="121"/>
      <c r="J10" s="34" t="s">
        <v>11</v>
      </c>
      <c r="K10" s="35" t="s">
        <v>32</v>
      </c>
      <c r="L10" s="36" t="s">
        <v>48</v>
      </c>
      <c r="M10" s="41" t="s">
        <v>73</v>
      </c>
      <c r="N10" s="34" t="s">
        <v>60</v>
      </c>
      <c r="O10" s="36" t="s">
        <v>38</v>
      </c>
      <c r="P10" s="19" t="str">
        <f t="shared" si="0"/>
        <v>Bajo</v>
      </c>
      <c r="Q10" s="19">
        <f>IFERROR(VLOOKUP(N10,LISTAS!$Q$2:$R$4,2,0),"")</f>
        <v>5</v>
      </c>
      <c r="R10" s="19">
        <f>IFERROR(VLOOKUP(O10,LISTAS!$S$2:$T$4,2,0),"")</f>
        <v>1</v>
      </c>
      <c r="S10" s="19">
        <f t="shared" si="1"/>
        <v>5</v>
      </c>
      <c r="T10" s="19" t="str">
        <f t="shared" si="2"/>
        <v>Tolerable</v>
      </c>
      <c r="U10" s="19" t="str">
        <f t="shared" si="3"/>
        <v>No</v>
      </c>
      <c r="V10" s="37" t="s">
        <v>189</v>
      </c>
      <c r="W10" s="38"/>
      <c r="X10" s="35"/>
      <c r="Y10" s="35"/>
      <c r="Z10" s="35"/>
      <c r="AA10" s="35"/>
      <c r="AB10" s="37"/>
    </row>
    <row r="11" spans="1:28" s="33" customFormat="1" ht="60" customHeight="1">
      <c r="A11" s="117"/>
      <c r="B11" s="115"/>
      <c r="C11" s="45" t="s">
        <v>182</v>
      </c>
      <c r="D11" s="115"/>
      <c r="E11" s="115"/>
      <c r="F11" s="111"/>
      <c r="G11" s="111"/>
      <c r="H11" s="111"/>
      <c r="I11" s="122"/>
      <c r="J11" s="34" t="s">
        <v>13</v>
      </c>
      <c r="K11" s="35" t="s">
        <v>34</v>
      </c>
      <c r="L11" s="36" t="s">
        <v>35</v>
      </c>
      <c r="M11" s="41" t="s">
        <v>79</v>
      </c>
      <c r="N11" s="34" t="s">
        <v>60</v>
      </c>
      <c r="O11" s="36" t="s">
        <v>61</v>
      </c>
      <c r="P11" s="19" t="str">
        <f t="shared" si="0"/>
        <v>Alto</v>
      </c>
      <c r="Q11" s="19">
        <f>IFERROR(VLOOKUP(N11,LISTAS!$Q$2:$R$4,2,0),"")</f>
        <v>5</v>
      </c>
      <c r="R11" s="19">
        <f>IFERROR(VLOOKUP(O11,LISTAS!$S$2:$T$4,2,0),"")</f>
        <v>5</v>
      </c>
      <c r="S11" s="19">
        <f t="shared" si="1"/>
        <v>25</v>
      </c>
      <c r="T11" s="19" t="str">
        <f t="shared" si="2"/>
        <v>No tolerable</v>
      </c>
      <c r="U11" s="19" t="str">
        <f t="shared" si="3"/>
        <v>Si</v>
      </c>
      <c r="V11" s="37" t="s">
        <v>190</v>
      </c>
      <c r="W11" s="38"/>
      <c r="X11" s="35"/>
      <c r="Y11" s="35"/>
      <c r="Z11" s="35"/>
      <c r="AA11" s="35"/>
      <c r="AB11" s="37"/>
    </row>
    <row r="12" spans="1:28" s="33" customFormat="1" ht="54">
      <c r="A12" s="113" t="s">
        <v>191</v>
      </c>
      <c r="B12" s="111" t="s">
        <v>192</v>
      </c>
      <c r="C12" s="40" t="s">
        <v>193</v>
      </c>
      <c r="D12" s="110" t="s">
        <v>194</v>
      </c>
      <c r="E12" s="119" t="s">
        <v>195</v>
      </c>
      <c r="F12" s="111" t="s">
        <v>2</v>
      </c>
      <c r="G12" s="111" t="s">
        <v>55</v>
      </c>
      <c r="H12" s="111" t="s">
        <v>24</v>
      </c>
      <c r="I12" s="112" t="s">
        <v>185</v>
      </c>
      <c r="J12" s="34" t="s">
        <v>4</v>
      </c>
      <c r="K12" s="35" t="s">
        <v>66</v>
      </c>
      <c r="L12" s="36" t="s">
        <v>35</v>
      </c>
      <c r="M12" s="41" t="s">
        <v>36</v>
      </c>
      <c r="N12" s="34" t="s">
        <v>50</v>
      </c>
      <c r="O12" s="36" t="s">
        <v>51</v>
      </c>
      <c r="P12" s="19" t="str">
        <f t="shared" si="0"/>
        <v>Bajo</v>
      </c>
      <c r="Q12" s="19">
        <f>IFERROR(VLOOKUP(N12,LISTAS!$Q$2:$R$4,2,0),"")</f>
        <v>3</v>
      </c>
      <c r="R12" s="19">
        <f>IFERROR(VLOOKUP(O12,LISTAS!$S$2:$T$4,2,0),"")</f>
        <v>3</v>
      </c>
      <c r="S12" s="19">
        <f t="shared" si="1"/>
        <v>9</v>
      </c>
      <c r="T12" s="19" t="str">
        <f t="shared" si="2"/>
        <v>Tolerable</v>
      </c>
      <c r="U12" s="19" t="str">
        <f t="shared" si="3"/>
        <v>No</v>
      </c>
      <c r="V12" s="37" t="s">
        <v>196</v>
      </c>
      <c r="W12" s="38"/>
      <c r="X12" s="35"/>
      <c r="Y12" s="35"/>
      <c r="Z12" s="35"/>
      <c r="AA12" s="35"/>
      <c r="AB12" s="37"/>
    </row>
    <row r="13" spans="1:28" s="33" customFormat="1" ht="54">
      <c r="A13" s="113"/>
      <c r="B13" s="111"/>
      <c r="C13" s="40" t="s">
        <v>193</v>
      </c>
      <c r="D13" s="110"/>
      <c r="E13" s="114"/>
      <c r="F13" s="111"/>
      <c r="G13" s="111"/>
      <c r="H13" s="111"/>
      <c r="I13" s="112"/>
      <c r="J13" s="34" t="s">
        <v>4</v>
      </c>
      <c r="K13" s="35" t="s">
        <v>57</v>
      </c>
      <c r="L13" s="36" t="s">
        <v>35</v>
      </c>
      <c r="M13" s="41" t="s">
        <v>36</v>
      </c>
      <c r="N13" s="34" t="s">
        <v>50</v>
      </c>
      <c r="O13" s="36" t="s">
        <v>51</v>
      </c>
      <c r="P13" s="19" t="str">
        <f t="shared" si="0"/>
        <v>Bajo</v>
      </c>
      <c r="Q13" s="19">
        <f>IFERROR(VLOOKUP(N13,LISTAS!$Q$2:$R$4,2,0),"")</f>
        <v>3</v>
      </c>
      <c r="R13" s="19">
        <f>IFERROR(VLOOKUP(O13,LISTAS!$S$2:$T$4,2,0),"")</f>
        <v>3</v>
      </c>
      <c r="S13" s="19">
        <f t="shared" si="1"/>
        <v>9</v>
      </c>
      <c r="T13" s="19" t="str">
        <f t="shared" si="2"/>
        <v>Tolerable</v>
      </c>
      <c r="U13" s="19" t="str">
        <f t="shared" si="3"/>
        <v>No</v>
      </c>
      <c r="V13" s="37" t="s">
        <v>196</v>
      </c>
      <c r="W13" s="38"/>
      <c r="X13" s="35"/>
      <c r="Y13" s="35"/>
      <c r="Z13" s="35"/>
      <c r="AA13" s="35"/>
      <c r="AB13" s="37"/>
    </row>
    <row r="14" spans="1:28" s="33" customFormat="1" ht="54">
      <c r="A14" s="113"/>
      <c r="B14" s="111"/>
      <c r="C14" s="40" t="s">
        <v>193</v>
      </c>
      <c r="D14" s="110"/>
      <c r="E14" s="114"/>
      <c r="F14" s="111"/>
      <c r="G14" s="111"/>
      <c r="H14" s="111"/>
      <c r="I14" s="112"/>
      <c r="J14" s="34" t="s">
        <v>5</v>
      </c>
      <c r="K14" s="35" t="s">
        <v>26</v>
      </c>
      <c r="L14" s="36" t="s">
        <v>35</v>
      </c>
      <c r="M14" s="41" t="s">
        <v>49</v>
      </c>
      <c r="N14" s="34" t="s">
        <v>60</v>
      </c>
      <c r="O14" s="36" t="s">
        <v>51</v>
      </c>
      <c r="P14" s="19" t="str">
        <f t="shared" si="0"/>
        <v>Moderado</v>
      </c>
      <c r="Q14" s="19">
        <f>IFERROR(VLOOKUP(N14,LISTAS!$Q$2:$R$4,2,0),"")</f>
        <v>5</v>
      </c>
      <c r="R14" s="19">
        <f>IFERROR(VLOOKUP(O14,LISTAS!$S$2:$T$4,2,0),"")</f>
        <v>3</v>
      </c>
      <c r="S14" s="19">
        <f t="shared" si="1"/>
        <v>15</v>
      </c>
      <c r="T14" s="19" t="str">
        <f t="shared" si="2"/>
        <v>Potencialmente no tolerable</v>
      </c>
      <c r="U14" s="19" t="str">
        <f t="shared" si="3"/>
        <v>No</v>
      </c>
      <c r="V14" s="37" t="s">
        <v>197</v>
      </c>
      <c r="W14" s="38"/>
      <c r="X14" s="35"/>
      <c r="Y14" s="35"/>
      <c r="Z14" s="35"/>
      <c r="AA14" s="35"/>
      <c r="AB14" s="37"/>
    </row>
    <row r="15" spans="1:28" s="33" customFormat="1" ht="135">
      <c r="A15" s="113"/>
      <c r="B15" s="111"/>
      <c r="C15" s="40" t="s">
        <v>193</v>
      </c>
      <c r="D15" s="110"/>
      <c r="E15" s="114"/>
      <c r="F15" s="111"/>
      <c r="G15" s="111"/>
      <c r="H15" s="111"/>
      <c r="I15" s="112"/>
      <c r="J15" s="34" t="s">
        <v>6</v>
      </c>
      <c r="K15" s="35" t="s">
        <v>27</v>
      </c>
      <c r="L15" s="36" t="s">
        <v>35</v>
      </c>
      <c r="M15" s="41" t="s">
        <v>49</v>
      </c>
      <c r="N15" s="34" t="s">
        <v>60</v>
      </c>
      <c r="O15" s="36" t="s">
        <v>61</v>
      </c>
      <c r="P15" s="19" t="str">
        <f t="shared" si="0"/>
        <v>Alto</v>
      </c>
      <c r="Q15" s="19">
        <f>IFERROR(VLOOKUP(N15,LISTAS!$Q$2:$R$4,2,0),"")</f>
        <v>5</v>
      </c>
      <c r="R15" s="19">
        <f>IFERROR(VLOOKUP(O15,LISTAS!$S$2:$T$4,2,0),"")</f>
        <v>5</v>
      </c>
      <c r="S15" s="19">
        <f t="shared" si="1"/>
        <v>25</v>
      </c>
      <c r="T15" s="19" t="str">
        <f t="shared" si="2"/>
        <v>No tolerable</v>
      </c>
      <c r="U15" s="19" t="str">
        <f t="shared" si="3"/>
        <v>Si</v>
      </c>
      <c r="V15" s="37" t="s">
        <v>198</v>
      </c>
      <c r="W15" s="38"/>
      <c r="X15" s="35"/>
      <c r="Y15" s="35"/>
      <c r="Z15" s="35"/>
      <c r="AA15" s="35"/>
      <c r="AB15" s="37"/>
    </row>
    <row r="16" spans="1:28" s="33" customFormat="1" ht="40.5">
      <c r="A16" s="113"/>
      <c r="B16" s="111"/>
      <c r="C16" s="40" t="s">
        <v>193</v>
      </c>
      <c r="D16" s="110"/>
      <c r="E16" s="114"/>
      <c r="F16" s="111"/>
      <c r="G16" s="111"/>
      <c r="H16" s="111"/>
      <c r="I16" s="112"/>
      <c r="J16" s="34" t="s">
        <v>8</v>
      </c>
      <c r="K16" s="35" t="s">
        <v>29</v>
      </c>
      <c r="L16" s="36" t="s">
        <v>35</v>
      </c>
      <c r="M16" s="41" t="s">
        <v>59</v>
      </c>
      <c r="N16" s="34" t="s">
        <v>50</v>
      </c>
      <c r="O16" s="36" t="s">
        <v>38</v>
      </c>
      <c r="P16" s="19" t="str">
        <f t="shared" si="0"/>
        <v>Bajo</v>
      </c>
      <c r="Q16" s="19">
        <f>IFERROR(VLOOKUP(N16,LISTAS!$Q$2:$R$4,2,0),"")</f>
        <v>3</v>
      </c>
      <c r="R16" s="19">
        <f>IFERROR(VLOOKUP(O16,LISTAS!$S$2:$T$4,2,0),"")</f>
        <v>1</v>
      </c>
      <c r="S16" s="19">
        <f t="shared" si="1"/>
        <v>3</v>
      </c>
      <c r="T16" s="19" t="str">
        <f t="shared" si="2"/>
        <v>Tolerable</v>
      </c>
      <c r="U16" s="19" t="str">
        <f t="shared" si="3"/>
        <v>No</v>
      </c>
      <c r="V16" s="37" t="s">
        <v>199</v>
      </c>
      <c r="W16" s="38"/>
      <c r="X16" s="35"/>
      <c r="Y16" s="35"/>
      <c r="Z16" s="35"/>
      <c r="AA16" s="35"/>
      <c r="AB16" s="37"/>
    </row>
    <row r="17" spans="1:28" s="33" customFormat="1" ht="54">
      <c r="A17" s="113"/>
      <c r="B17" s="111"/>
      <c r="C17" s="40" t="s">
        <v>193</v>
      </c>
      <c r="D17" s="110"/>
      <c r="E17" s="114"/>
      <c r="F17" s="111"/>
      <c r="G17" s="111"/>
      <c r="H17" s="111"/>
      <c r="I17" s="112"/>
      <c r="J17" s="34" t="s">
        <v>9</v>
      </c>
      <c r="K17" s="35" t="s">
        <v>30</v>
      </c>
      <c r="L17" s="36" t="s">
        <v>35</v>
      </c>
      <c r="M17" s="41" t="s">
        <v>59</v>
      </c>
      <c r="N17" s="34" t="s">
        <v>50</v>
      </c>
      <c r="O17" s="36" t="s">
        <v>51</v>
      </c>
      <c r="P17" s="19" t="str">
        <f t="shared" si="0"/>
        <v>Bajo</v>
      </c>
      <c r="Q17" s="19">
        <f>IFERROR(VLOOKUP(N17,LISTAS!$Q$2:$R$4,2,0),"")</f>
        <v>3</v>
      </c>
      <c r="R17" s="19">
        <f>IFERROR(VLOOKUP(O17,LISTAS!$S$2:$T$4,2,0),"")</f>
        <v>3</v>
      </c>
      <c r="S17" s="19">
        <f t="shared" si="1"/>
        <v>9</v>
      </c>
      <c r="T17" s="19" t="str">
        <f t="shared" si="2"/>
        <v>Tolerable</v>
      </c>
      <c r="U17" s="19" t="str">
        <f t="shared" si="3"/>
        <v>No</v>
      </c>
      <c r="V17" s="37" t="s">
        <v>200</v>
      </c>
      <c r="W17" s="38"/>
      <c r="X17" s="35"/>
      <c r="Y17" s="35"/>
      <c r="Z17" s="35"/>
      <c r="AA17" s="35"/>
      <c r="AB17" s="37"/>
    </row>
    <row r="18" spans="1:28" s="33" customFormat="1" ht="54">
      <c r="A18" s="113"/>
      <c r="B18" s="111"/>
      <c r="C18" s="40" t="s">
        <v>193</v>
      </c>
      <c r="D18" s="110"/>
      <c r="E18" s="114"/>
      <c r="F18" s="111"/>
      <c r="G18" s="111"/>
      <c r="H18" s="111"/>
      <c r="I18" s="112"/>
      <c r="J18" s="34" t="s">
        <v>9</v>
      </c>
      <c r="K18" s="35" t="s">
        <v>47</v>
      </c>
      <c r="L18" s="36" t="s">
        <v>35</v>
      </c>
      <c r="M18" s="41" t="s">
        <v>59</v>
      </c>
      <c r="N18" s="34" t="s">
        <v>50</v>
      </c>
      <c r="O18" s="36" t="s">
        <v>51</v>
      </c>
      <c r="P18" s="19" t="str">
        <f t="shared" si="0"/>
        <v>Bajo</v>
      </c>
      <c r="Q18" s="19">
        <f>IFERROR(VLOOKUP(N18,LISTAS!$Q$2:$R$4,2,0),"")</f>
        <v>3</v>
      </c>
      <c r="R18" s="19">
        <f>IFERROR(VLOOKUP(O18,LISTAS!$S$2:$T$4,2,0),"")</f>
        <v>3</v>
      </c>
      <c r="S18" s="19">
        <f t="shared" si="1"/>
        <v>9</v>
      </c>
      <c r="T18" s="19" t="str">
        <f t="shared" si="2"/>
        <v>Tolerable</v>
      </c>
      <c r="U18" s="19" t="str">
        <f t="shared" si="3"/>
        <v>No</v>
      </c>
      <c r="V18" s="37" t="s">
        <v>201</v>
      </c>
      <c r="W18" s="38"/>
      <c r="X18" s="35"/>
      <c r="Y18" s="35"/>
      <c r="Z18" s="35"/>
      <c r="AA18" s="35"/>
      <c r="AB18" s="37"/>
    </row>
    <row r="19" spans="1:28" s="33" customFormat="1" ht="27">
      <c r="A19" s="113"/>
      <c r="B19" s="111"/>
      <c r="C19" s="40" t="s">
        <v>193</v>
      </c>
      <c r="D19" s="110"/>
      <c r="E19" s="114"/>
      <c r="F19" s="111"/>
      <c r="G19" s="111"/>
      <c r="H19" s="111"/>
      <c r="I19" s="112"/>
      <c r="J19" s="34" t="s">
        <v>9</v>
      </c>
      <c r="K19" s="35" t="s">
        <v>67</v>
      </c>
      <c r="L19" s="36" t="s">
        <v>35</v>
      </c>
      <c r="M19" s="41" t="s">
        <v>59</v>
      </c>
      <c r="N19" s="34" t="s">
        <v>60</v>
      </c>
      <c r="O19" s="36" t="s">
        <v>51</v>
      </c>
      <c r="P19" s="19" t="str">
        <f t="shared" si="0"/>
        <v>Moderado</v>
      </c>
      <c r="Q19" s="19">
        <f>IFERROR(VLOOKUP(N19,LISTAS!$Q$2:$R$4,2,0),"")</f>
        <v>5</v>
      </c>
      <c r="R19" s="19">
        <f>IFERROR(VLOOKUP(O19,LISTAS!$S$2:$T$4,2,0),"")</f>
        <v>3</v>
      </c>
      <c r="S19" s="19">
        <f t="shared" si="1"/>
        <v>15</v>
      </c>
      <c r="T19" s="19" t="str">
        <f t="shared" si="2"/>
        <v>Potencialmente no tolerable</v>
      </c>
      <c r="U19" s="19" t="str">
        <f t="shared" si="3"/>
        <v>No</v>
      </c>
      <c r="V19" s="73" t="s">
        <v>202</v>
      </c>
      <c r="W19" s="38"/>
      <c r="X19" s="35"/>
      <c r="Y19" s="35"/>
      <c r="Z19" s="35"/>
      <c r="AA19" s="35"/>
      <c r="AB19" s="37"/>
    </row>
    <row r="20" spans="1:28" s="33" customFormat="1" ht="135">
      <c r="A20" s="113"/>
      <c r="B20" s="111"/>
      <c r="C20" s="40" t="s">
        <v>193</v>
      </c>
      <c r="D20" s="110"/>
      <c r="E20" s="114"/>
      <c r="F20" s="111"/>
      <c r="G20" s="111"/>
      <c r="H20" s="111"/>
      <c r="I20" s="112"/>
      <c r="J20" s="34" t="s">
        <v>9</v>
      </c>
      <c r="K20" s="35" t="s">
        <v>72</v>
      </c>
      <c r="L20" s="36" t="s">
        <v>35</v>
      </c>
      <c r="M20" s="41" t="s">
        <v>59</v>
      </c>
      <c r="N20" s="34" t="s">
        <v>60</v>
      </c>
      <c r="O20" s="36" t="s">
        <v>61</v>
      </c>
      <c r="P20" s="19" t="str">
        <f t="shared" si="0"/>
        <v>Alto</v>
      </c>
      <c r="Q20" s="19">
        <f>IFERROR(VLOOKUP(N20,LISTAS!$Q$2:$R$4,2,0),"")</f>
        <v>5</v>
      </c>
      <c r="R20" s="19">
        <f>IFERROR(VLOOKUP(O20,LISTAS!$S$2:$T$4,2,0),"")</f>
        <v>5</v>
      </c>
      <c r="S20" s="19">
        <f t="shared" si="1"/>
        <v>25</v>
      </c>
      <c r="T20" s="19" t="str">
        <f t="shared" si="2"/>
        <v>No tolerable</v>
      </c>
      <c r="U20" s="19" t="str">
        <f t="shared" si="3"/>
        <v>Si</v>
      </c>
      <c r="V20" s="37" t="s">
        <v>186</v>
      </c>
      <c r="W20" s="38"/>
      <c r="X20" s="35"/>
      <c r="Y20" s="35"/>
      <c r="Z20" s="35"/>
      <c r="AA20" s="35"/>
      <c r="AB20" s="37"/>
    </row>
    <row r="21" spans="1:28" s="33" customFormat="1" ht="27">
      <c r="A21" s="113"/>
      <c r="B21" s="111"/>
      <c r="C21" s="40" t="s">
        <v>193</v>
      </c>
      <c r="D21" s="110"/>
      <c r="E21" s="114"/>
      <c r="F21" s="111"/>
      <c r="G21" s="111"/>
      <c r="H21" s="111"/>
      <c r="I21" s="112"/>
      <c r="J21" s="34" t="s">
        <v>9</v>
      </c>
      <c r="K21" s="35" t="s">
        <v>75</v>
      </c>
      <c r="L21" s="36" t="s">
        <v>48</v>
      </c>
      <c r="M21" s="41" t="s">
        <v>59</v>
      </c>
      <c r="N21" s="34" t="s">
        <v>60</v>
      </c>
      <c r="O21" s="36" t="s">
        <v>38</v>
      </c>
      <c r="P21" s="19" t="str">
        <f t="shared" ref="P21" si="4">IFERROR(IF(S21="","",IF(S21&lt;=10,"Bajo",IF(S21&lt;=15,"Moderado",IF(S21&gt;15,"Alto","")))),"")</f>
        <v>Bajo</v>
      </c>
      <c r="Q21" s="19">
        <f>IFERROR(VLOOKUP(N21,LISTAS!$Q$2:$R$4,2,0),"")</f>
        <v>5</v>
      </c>
      <c r="R21" s="19">
        <f>IFERROR(VLOOKUP(O21,LISTAS!$S$2:$T$4,2,0),"")</f>
        <v>1</v>
      </c>
      <c r="S21" s="19">
        <f t="shared" ref="S21" si="5">IFERROR(Q21*R21,"")</f>
        <v>5</v>
      </c>
      <c r="T21" s="19" t="str">
        <f t="shared" si="2"/>
        <v>Tolerable</v>
      </c>
      <c r="U21" s="19" t="str">
        <f t="shared" si="3"/>
        <v>No</v>
      </c>
      <c r="V21" s="37" t="s">
        <v>202</v>
      </c>
      <c r="W21" s="38"/>
      <c r="X21" s="35"/>
      <c r="Y21" s="35"/>
      <c r="Z21" s="35"/>
      <c r="AA21" s="35"/>
      <c r="AB21" s="37"/>
    </row>
    <row r="22" spans="1:28" s="33" customFormat="1" ht="40.5">
      <c r="A22" s="113"/>
      <c r="B22" s="111"/>
      <c r="C22" s="40" t="s">
        <v>193</v>
      </c>
      <c r="D22" s="110"/>
      <c r="E22" s="114"/>
      <c r="F22" s="111"/>
      <c r="G22" s="111"/>
      <c r="H22" s="111"/>
      <c r="I22" s="112"/>
      <c r="J22" s="34" t="s">
        <v>10</v>
      </c>
      <c r="K22" s="35" t="s">
        <v>31</v>
      </c>
      <c r="L22" s="36" t="s">
        <v>35</v>
      </c>
      <c r="M22" s="41" t="s">
        <v>59</v>
      </c>
      <c r="N22" s="34" t="s">
        <v>60</v>
      </c>
      <c r="O22" s="36" t="s">
        <v>51</v>
      </c>
      <c r="P22" s="19" t="str">
        <f t="shared" si="0"/>
        <v>Moderado</v>
      </c>
      <c r="Q22" s="19">
        <f>IFERROR(VLOOKUP(N22,LISTAS!$Q$2:$R$4,2,0),"")</f>
        <v>5</v>
      </c>
      <c r="R22" s="19">
        <f>IFERROR(VLOOKUP(O22,LISTAS!$S$2:$T$4,2,0),"")</f>
        <v>3</v>
      </c>
      <c r="S22" s="19">
        <f t="shared" si="1"/>
        <v>15</v>
      </c>
      <c r="T22" s="19" t="str">
        <f t="shared" si="2"/>
        <v>Potencialmente no tolerable</v>
      </c>
      <c r="U22" s="19" t="str">
        <f t="shared" si="3"/>
        <v>No</v>
      </c>
      <c r="V22" s="37" t="s">
        <v>203</v>
      </c>
      <c r="W22" s="38"/>
      <c r="X22" s="35"/>
      <c r="Y22" s="35"/>
      <c r="Z22" s="35"/>
      <c r="AA22" s="35"/>
      <c r="AB22" s="37"/>
    </row>
    <row r="23" spans="1:28" s="33" customFormat="1" ht="27">
      <c r="A23" s="113"/>
      <c r="B23" s="111"/>
      <c r="C23" s="40" t="s">
        <v>193</v>
      </c>
      <c r="D23" s="110"/>
      <c r="E23" s="114"/>
      <c r="F23" s="111"/>
      <c r="G23" s="111"/>
      <c r="H23" s="111"/>
      <c r="I23" s="112"/>
      <c r="J23" s="34" t="s">
        <v>11</v>
      </c>
      <c r="K23" s="35" t="s">
        <v>32</v>
      </c>
      <c r="L23" s="36" t="s">
        <v>48</v>
      </c>
      <c r="M23" s="41" t="s">
        <v>73</v>
      </c>
      <c r="N23" s="34" t="s">
        <v>60</v>
      </c>
      <c r="O23" s="36" t="s">
        <v>38</v>
      </c>
      <c r="P23" s="19" t="str">
        <f t="shared" si="0"/>
        <v>Bajo</v>
      </c>
      <c r="Q23" s="19">
        <f>IFERROR(VLOOKUP(N23,LISTAS!$Q$2:$R$4,2,0),"")</f>
        <v>5</v>
      </c>
      <c r="R23" s="19">
        <f>IFERROR(VLOOKUP(O23,LISTAS!$S$2:$T$4,2,0),"")</f>
        <v>1</v>
      </c>
      <c r="S23" s="19">
        <f t="shared" si="1"/>
        <v>5</v>
      </c>
      <c r="T23" s="19" t="str">
        <f t="shared" si="2"/>
        <v>Tolerable</v>
      </c>
      <c r="U23" s="19" t="str">
        <f t="shared" si="3"/>
        <v>No</v>
      </c>
      <c r="V23" s="37" t="s">
        <v>189</v>
      </c>
      <c r="W23" s="38"/>
      <c r="X23" s="35"/>
      <c r="Y23" s="35"/>
      <c r="Z23" s="35"/>
      <c r="AA23" s="35"/>
      <c r="AB23" s="37"/>
    </row>
    <row r="24" spans="1:28" s="33" customFormat="1" ht="162">
      <c r="A24" s="113"/>
      <c r="B24" s="111"/>
      <c r="C24" s="40" t="s">
        <v>193</v>
      </c>
      <c r="D24" s="110"/>
      <c r="E24" s="115"/>
      <c r="F24" s="111"/>
      <c r="G24" s="111"/>
      <c r="H24" s="111"/>
      <c r="I24" s="112"/>
      <c r="J24" s="34" t="s">
        <v>13</v>
      </c>
      <c r="K24" s="35" t="s">
        <v>34</v>
      </c>
      <c r="L24" s="36" t="s">
        <v>35</v>
      </c>
      <c r="M24" s="41" t="s">
        <v>79</v>
      </c>
      <c r="N24" s="34" t="s">
        <v>60</v>
      </c>
      <c r="O24" s="36" t="s">
        <v>61</v>
      </c>
      <c r="P24" s="19" t="str">
        <f t="shared" si="0"/>
        <v>Alto</v>
      </c>
      <c r="Q24" s="19">
        <f>IFERROR(VLOOKUP(N24,LISTAS!$Q$2:$R$4,2,0),"")</f>
        <v>5</v>
      </c>
      <c r="R24" s="19">
        <f>IFERROR(VLOOKUP(O24,LISTAS!$S$2:$T$4,2,0),"")</f>
        <v>5</v>
      </c>
      <c r="S24" s="19">
        <f t="shared" si="1"/>
        <v>25</v>
      </c>
      <c r="T24" s="19" t="str">
        <f t="shared" si="2"/>
        <v>No tolerable</v>
      </c>
      <c r="U24" s="19" t="str">
        <f t="shared" si="3"/>
        <v>Si</v>
      </c>
      <c r="V24" s="37" t="s">
        <v>190</v>
      </c>
      <c r="W24" s="38"/>
      <c r="X24" s="35"/>
      <c r="Y24" s="35"/>
      <c r="Z24" s="35"/>
      <c r="AA24" s="35"/>
      <c r="AB24" s="37"/>
    </row>
    <row r="25" spans="1:28" s="33" customFormat="1" ht="27">
      <c r="A25" s="113" t="s">
        <v>191</v>
      </c>
      <c r="B25" s="111" t="s">
        <v>204</v>
      </c>
      <c r="C25" s="40" t="s">
        <v>205</v>
      </c>
      <c r="D25" s="110" t="s">
        <v>206</v>
      </c>
      <c r="E25" s="110" t="s">
        <v>207</v>
      </c>
      <c r="F25" s="111" t="s">
        <v>2</v>
      </c>
      <c r="G25" s="111" t="s">
        <v>55</v>
      </c>
      <c r="H25" s="111" t="s">
        <v>24</v>
      </c>
      <c r="I25" s="112" t="s">
        <v>185</v>
      </c>
      <c r="J25" s="34" t="s">
        <v>4</v>
      </c>
      <c r="K25" s="35" t="s">
        <v>57</v>
      </c>
      <c r="L25" s="36" t="s">
        <v>35</v>
      </c>
      <c r="M25" s="41" t="s">
        <v>36</v>
      </c>
      <c r="N25" s="34" t="s">
        <v>50</v>
      </c>
      <c r="O25" s="36" t="s">
        <v>51</v>
      </c>
      <c r="P25" s="19" t="str">
        <f t="shared" si="0"/>
        <v>Bajo</v>
      </c>
      <c r="Q25" s="19">
        <f>IFERROR(VLOOKUP(N25,LISTAS!$Q$2:$R$4,2,0),"")</f>
        <v>3</v>
      </c>
      <c r="R25" s="19">
        <f>IFERROR(VLOOKUP(O25,LISTAS!$S$2:$T$4,2,0),"")</f>
        <v>3</v>
      </c>
      <c r="S25" s="19">
        <f t="shared" si="1"/>
        <v>9</v>
      </c>
      <c r="T25" s="19" t="str">
        <f t="shared" si="2"/>
        <v>Tolerable</v>
      </c>
      <c r="U25" s="19" t="str">
        <f t="shared" si="3"/>
        <v>No</v>
      </c>
      <c r="V25" s="37" t="s">
        <v>208</v>
      </c>
      <c r="W25" s="38"/>
      <c r="X25" s="35"/>
      <c r="Y25" s="35"/>
      <c r="Z25" s="35"/>
      <c r="AA25" s="35"/>
      <c r="AB25" s="37"/>
    </row>
    <row r="26" spans="1:28" s="33" customFormat="1" ht="40.5">
      <c r="A26" s="113"/>
      <c r="B26" s="111"/>
      <c r="C26" s="40" t="s">
        <v>205</v>
      </c>
      <c r="D26" s="110"/>
      <c r="E26" s="110"/>
      <c r="F26" s="111"/>
      <c r="G26" s="111"/>
      <c r="H26" s="111"/>
      <c r="I26" s="112"/>
      <c r="J26" s="34" t="s">
        <v>4</v>
      </c>
      <c r="K26" s="35" t="s">
        <v>66</v>
      </c>
      <c r="L26" s="36" t="s">
        <v>35</v>
      </c>
      <c r="M26" s="41" t="s">
        <v>36</v>
      </c>
      <c r="N26" s="34" t="s">
        <v>50</v>
      </c>
      <c r="O26" s="36" t="s">
        <v>51</v>
      </c>
      <c r="P26" s="19" t="str">
        <f t="shared" si="0"/>
        <v>Bajo</v>
      </c>
      <c r="Q26" s="19">
        <f>IFERROR(VLOOKUP(N26,LISTAS!$Q$2:$R$4,2,0),"")</f>
        <v>3</v>
      </c>
      <c r="R26" s="19">
        <f>IFERROR(VLOOKUP(O26,LISTAS!$S$2:$T$4,2,0),"")</f>
        <v>3</v>
      </c>
      <c r="S26" s="19">
        <f t="shared" si="1"/>
        <v>9</v>
      </c>
      <c r="T26" s="19" t="str">
        <f t="shared" si="2"/>
        <v>Tolerable</v>
      </c>
      <c r="U26" s="19" t="str">
        <f t="shared" si="3"/>
        <v>No</v>
      </c>
      <c r="V26" s="37" t="s">
        <v>209</v>
      </c>
      <c r="W26" s="38"/>
      <c r="X26" s="35"/>
      <c r="Y26" s="35"/>
      <c r="Z26" s="35"/>
      <c r="AA26" s="35"/>
      <c r="AB26" s="37"/>
    </row>
    <row r="27" spans="1:28" s="33" customFormat="1" ht="27">
      <c r="A27" s="113"/>
      <c r="B27" s="111"/>
      <c r="C27" s="40" t="s">
        <v>205</v>
      </c>
      <c r="D27" s="110"/>
      <c r="E27" s="110"/>
      <c r="F27" s="111"/>
      <c r="G27" s="111"/>
      <c r="H27" s="111"/>
      <c r="I27" s="112"/>
      <c r="J27" s="34" t="s">
        <v>4</v>
      </c>
      <c r="K27" s="35" t="s">
        <v>71</v>
      </c>
      <c r="L27" s="36" t="s">
        <v>35</v>
      </c>
      <c r="M27" s="41" t="s">
        <v>36</v>
      </c>
      <c r="N27" s="34" t="s">
        <v>50</v>
      </c>
      <c r="O27" s="36" t="s">
        <v>51</v>
      </c>
      <c r="P27" s="19" t="str">
        <f t="shared" si="0"/>
        <v>Bajo</v>
      </c>
      <c r="Q27" s="19">
        <f>IFERROR(VLOOKUP(N27,LISTAS!$Q$2:$R$4,2,0),"")</f>
        <v>3</v>
      </c>
      <c r="R27" s="19">
        <f>IFERROR(VLOOKUP(O27,LISTAS!$S$2:$T$4,2,0),"")</f>
        <v>3</v>
      </c>
      <c r="S27" s="19">
        <f t="shared" si="1"/>
        <v>9</v>
      </c>
      <c r="T27" s="19" t="str">
        <f t="shared" si="2"/>
        <v>Tolerable</v>
      </c>
      <c r="U27" s="19" t="str">
        <f t="shared" si="3"/>
        <v>No</v>
      </c>
      <c r="V27" s="37" t="s">
        <v>210</v>
      </c>
      <c r="W27" s="38"/>
      <c r="X27" s="35"/>
      <c r="Y27" s="35"/>
      <c r="Z27" s="35"/>
      <c r="AA27" s="35"/>
      <c r="AB27" s="37"/>
    </row>
    <row r="28" spans="1:28" s="33" customFormat="1" ht="54">
      <c r="A28" s="113"/>
      <c r="B28" s="111"/>
      <c r="C28" s="40" t="s">
        <v>205</v>
      </c>
      <c r="D28" s="110"/>
      <c r="E28" s="110"/>
      <c r="F28" s="111"/>
      <c r="G28" s="111"/>
      <c r="H28" s="111"/>
      <c r="I28" s="112"/>
      <c r="J28" s="34" t="s">
        <v>5</v>
      </c>
      <c r="K28" s="35" t="s">
        <v>26</v>
      </c>
      <c r="L28" s="36" t="s">
        <v>35</v>
      </c>
      <c r="M28" s="41" t="s">
        <v>49</v>
      </c>
      <c r="N28" s="34" t="s">
        <v>50</v>
      </c>
      <c r="O28" s="36" t="s">
        <v>51</v>
      </c>
      <c r="P28" s="19" t="str">
        <f t="shared" si="0"/>
        <v>Bajo</v>
      </c>
      <c r="Q28" s="19">
        <f>IFERROR(VLOOKUP(N28,LISTAS!$Q$2:$R$4,2,0),"")</f>
        <v>3</v>
      </c>
      <c r="R28" s="19">
        <f>IFERROR(VLOOKUP(O28,LISTAS!$S$2:$T$4,2,0),"")</f>
        <v>3</v>
      </c>
      <c r="S28" s="19">
        <f t="shared" si="1"/>
        <v>9</v>
      </c>
      <c r="T28" s="19" t="str">
        <f t="shared" si="2"/>
        <v>Tolerable</v>
      </c>
      <c r="U28" s="19" t="str">
        <f t="shared" si="3"/>
        <v>No</v>
      </c>
      <c r="V28" s="37" t="s">
        <v>211</v>
      </c>
      <c r="W28" s="38"/>
      <c r="X28" s="35"/>
      <c r="Y28" s="35"/>
      <c r="Z28" s="35"/>
      <c r="AA28" s="35"/>
      <c r="AB28" s="37"/>
    </row>
    <row r="29" spans="1:28" s="33" customFormat="1" ht="54">
      <c r="A29" s="113"/>
      <c r="B29" s="111"/>
      <c r="C29" s="40" t="s">
        <v>205</v>
      </c>
      <c r="D29" s="110"/>
      <c r="E29" s="110"/>
      <c r="F29" s="111"/>
      <c r="G29" s="111"/>
      <c r="H29" s="111"/>
      <c r="I29" s="112"/>
      <c r="J29" s="34" t="s">
        <v>6</v>
      </c>
      <c r="K29" s="35" t="s">
        <v>27</v>
      </c>
      <c r="L29" s="36" t="s">
        <v>35</v>
      </c>
      <c r="M29" s="41" t="s">
        <v>49</v>
      </c>
      <c r="N29" s="34" t="s">
        <v>50</v>
      </c>
      <c r="O29" s="36" t="s">
        <v>61</v>
      </c>
      <c r="P29" s="19" t="str">
        <f t="shared" si="0"/>
        <v>Moderado</v>
      </c>
      <c r="Q29" s="19">
        <f>IFERROR(VLOOKUP(N29,LISTAS!$Q$2:$R$4,2,0),"")</f>
        <v>3</v>
      </c>
      <c r="R29" s="19">
        <f>IFERROR(VLOOKUP(O29,LISTAS!$S$2:$T$4,2,0),"")</f>
        <v>5</v>
      </c>
      <c r="S29" s="19">
        <f t="shared" si="1"/>
        <v>15</v>
      </c>
      <c r="T29" s="19" t="str">
        <f t="shared" si="2"/>
        <v>Potencialmente no tolerable</v>
      </c>
      <c r="U29" s="19" t="str">
        <f t="shared" si="3"/>
        <v>No</v>
      </c>
      <c r="V29" s="37" t="s">
        <v>212</v>
      </c>
      <c r="W29" s="38"/>
      <c r="X29" s="35"/>
      <c r="Y29" s="35"/>
      <c r="Z29" s="35"/>
      <c r="AA29" s="35"/>
      <c r="AB29" s="37"/>
    </row>
    <row r="30" spans="1:28" s="33" customFormat="1" ht="40.5">
      <c r="A30" s="113"/>
      <c r="B30" s="111"/>
      <c r="C30" s="40" t="s">
        <v>205</v>
      </c>
      <c r="D30" s="110"/>
      <c r="E30" s="110"/>
      <c r="F30" s="111"/>
      <c r="G30" s="111"/>
      <c r="H30" s="111"/>
      <c r="I30" s="112"/>
      <c r="J30" s="34" t="s">
        <v>8</v>
      </c>
      <c r="K30" s="35" t="s">
        <v>29</v>
      </c>
      <c r="L30" s="36" t="s">
        <v>35</v>
      </c>
      <c r="M30" s="41" t="s">
        <v>59</v>
      </c>
      <c r="N30" s="34" t="s">
        <v>50</v>
      </c>
      <c r="O30" s="36" t="s">
        <v>51</v>
      </c>
      <c r="P30" s="19" t="str">
        <f t="shared" si="0"/>
        <v>Bajo</v>
      </c>
      <c r="Q30" s="19">
        <f>IFERROR(VLOOKUP(N30,LISTAS!$Q$2:$R$4,2,0),"")</f>
        <v>3</v>
      </c>
      <c r="R30" s="19">
        <f>IFERROR(VLOOKUP(O30,LISTAS!$S$2:$T$4,2,0),"")</f>
        <v>3</v>
      </c>
      <c r="S30" s="19">
        <f t="shared" si="1"/>
        <v>9</v>
      </c>
      <c r="T30" s="19" t="str">
        <f t="shared" si="2"/>
        <v>Tolerable</v>
      </c>
      <c r="U30" s="19" t="str">
        <f t="shared" si="3"/>
        <v>No</v>
      </c>
      <c r="V30" s="37" t="s">
        <v>213</v>
      </c>
      <c r="W30" s="38"/>
      <c r="X30" s="35"/>
      <c r="Y30" s="35"/>
      <c r="Z30" s="35"/>
      <c r="AA30" s="35"/>
      <c r="AB30" s="37"/>
    </row>
    <row r="31" spans="1:28" s="33" customFormat="1" ht="27">
      <c r="A31" s="113"/>
      <c r="B31" s="111"/>
      <c r="C31" s="40" t="s">
        <v>205</v>
      </c>
      <c r="D31" s="110"/>
      <c r="E31" s="110"/>
      <c r="F31" s="111"/>
      <c r="G31" s="111"/>
      <c r="H31" s="111"/>
      <c r="I31" s="112"/>
      <c r="J31" s="66" t="s">
        <v>9</v>
      </c>
      <c r="K31" s="67" t="s">
        <v>58</v>
      </c>
      <c r="L31" s="36" t="s">
        <v>35</v>
      </c>
      <c r="M31" s="41" t="s">
        <v>59</v>
      </c>
      <c r="N31" s="34" t="s">
        <v>50</v>
      </c>
      <c r="O31" s="36" t="s">
        <v>61</v>
      </c>
      <c r="P31" s="19" t="str">
        <f t="shared" si="0"/>
        <v>Moderado</v>
      </c>
      <c r="Q31" s="19">
        <f>IFERROR(VLOOKUP(N31,LISTAS!$Q$2:$R$4,2,0),"")</f>
        <v>3</v>
      </c>
      <c r="R31" s="19">
        <f>IFERROR(VLOOKUP(O31,LISTAS!$S$2:$T$4,2,0),"")</f>
        <v>5</v>
      </c>
      <c r="S31" s="19">
        <f t="shared" si="1"/>
        <v>15</v>
      </c>
      <c r="T31" s="19" t="str">
        <f t="shared" si="2"/>
        <v>Potencialmente no tolerable</v>
      </c>
      <c r="U31" s="19" t="str">
        <f t="shared" si="3"/>
        <v>No</v>
      </c>
      <c r="V31" s="37" t="s">
        <v>214</v>
      </c>
      <c r="W31" s="38"/>
      <c r="X31" s="35"/>
      <c r="Y31" s="35"/>
      <c r="Z31" s="35"/>
      <c r="AA31" s="35"/>
      <c r="AB31" s="37"/>
    </row>
    <row r="32" spans="1:28" s="33" customFormat="1" ht="27">
      <c r="A32" s="113"/>
      <c r="B32" s="111"/>
      <c r="C32" s="40" t="s">
        <v>205</v>
      </c>
      <c r="D32" s="110"/>
      <c r="E32" s="110"/>
      <c r="F32" s="111"/>
      <c r="G32" s="111"/>
      <c r="H32" s="111"/>
      <c r="I32" s="112"/>
      <c r="J32" s="34" t="s">
        <v>9</v>
      </c>
      <c r="K32" s="35" t="s">
        <v>67</v>
      </c>
      <c r="L32" s="36" t="s">
        <v>35</v>
      </c>
      <c r="M32" s="41" t="s">
        <v>59</v>
      </c>
      <c r="N32" s="34" t="s">
        <v>60</v>
      </c>
      <c r="O32" s="36" t="s">
        <v>51</v>
      </c>
      <c r="P32" s="19" t="str">
        <f t="shared" si="0"/>
        <v>Moderado</v>
      </c>
      <c r="Q32" s="19">
        <f>IFERROR(VLOOKUP(N32,LISTAS!$Q$2:$R$4,2,0),"")</f>
        <v>5</v>
      </c>
      <c r="R32" s="19">
        <f>IFERROR(VLOOKUP(O32,LISTAS!$S$2:$T$4,2,0),"")</f>
        <v>3</v>
      </c>
      <c r="S32" s="19">
        <f t="shared" si="1"/>
        <v>15</v>
      </c>
      <c r="T32" s="19" t="str">
        <f t="shared" si="2"/>
        <v>Potencialmente no tolerable</v>
      </c>
      <c r="U32" s="19" t="str">
        <f t="shared" si="3"/>
        <v>No</v>
      </c>
      <c r="V32" s="37" t="s">
        <v>202</v>
      </c>
      <c r="W32" s="38"/>
      <c r="X32" s="35"/>
      <c r="Y32" s="35"/>
      <c r="Z32" s="35"/>
      <c r="AA32" s="35"/>
      <c r="AB32" s="37"/>
    </row>
    <row r="33" spans="1:28" s="33" customFormat="1" ht="135">
      <c r="A33" s="113"/>
      <c r="B33" s="111"/>
      <c r="C33" s="40" t="s">
        <v>205</v>
      </c>
      <c r="D33" s="110"/>
      <c r="E33" s="110"/>
      <c r="F33" s="111"/>
      <c r="G33" s="111"/>
      <c r="H33" s="111"/>
      <c r="I33" s="112"/>
      <c r="J33" s="34" t="s">
        <v>9</v>
      </c>
      <c r="K33" s="35" t="s">
        <v>72</v>
      </c>
      <c r="L33" s="36" t="s">
        <v>35</v>
      </c>
      <c r="M33" s="41" t="s">
        <v>59</v>
      </c>
      <c r="N33" s="34" t="s">
        <v>60</v>
      </c>
      <c r="O33" s="36" t="s">
        <v>61</v>
      </c>
      <c r="P33" s="19" t="str">
        <f t="shared" si="0"/>
        <v>Alto</v>
      </c>
      <c r="Q33" s="19">
        <f>IFERROR(VLOOKUP(N33,LISTAS!$Q$2:$R$4,2,0),"")</f>
        <v>5</v>
      </c>
      <c r="R33" s="19">
        <f>IFERROR(VLOOKUP(O33,LISTAS!$S$2:$T$4,2,0),"")</f>
        <v>5</v>
      </c>
      <c r="S33" s="19">
        <f t="shared" si="1"/>
        <v>25</v>
      </c>
      <c r="T33" s="19" t="str">
        <f t="shared" si="2"/>
        <v>No tolerable</v>
      </c>
      <c r="U33" s="19" t="str">
        <f t="shared" si="3"/>
        <v>Si</v>
      </c>
      <c r="V33" s="37" t="s">
        <v>215</v>
      </c>
      <c r="W33" s="38"/>
      <c r="X33" s="35"/>
      <c r="Y33" s="35"/>
      <c r="Z33" s="35"/>
      <c r="AA33" s="35"/>
      <c r="AB33" s="37"/>
    </row>
    <row r="34" spans="1:28" s="33" customFormat="1" ht="27">
      <c r="A34" s="113"/>
      <c r="B34" s="111"/>
      <c r="C34" s="40" t="s">
        <v>205</v>
      </c>
      <c r="D34" s="110"/>
      <c r="E34" s="110"/>
      <c r="F34" s="111"/>
      <c r="G34" s="111"/>
      <c r="H34" s="111"/>
      <c r="I34" s="112"/>
      <c r="J34" s="34" t="s">
        <v>9</v>
      </c>
      <c r="K34" s="35" t="s">
        <v>75</v>
      </c>
      <c r="L34" s="36" t="s">
        <v>48</v>
      </c>
      <c r="M34" s="41" t="s">
        <v>59</v>
      </c>
      <c r="N34" s="34" t="s">
        <v>60</v>
      </c>
      <c r="O34" s="36" t="s">
        <v>38</v>
      </c>
      <c r="P34" s="19" t="str">
        <f t="shared" si="0"/>
        <v>Bajo</v>
      </c>
      <c r="Q34" s="19">
        <f>IFERROR(VLOOKUP(N34,LISTAS!$Q$2:$R$4,2,0),"")</f>
        <v>5</v>
      </c>
      <c r="R34" s="19">
        <f>IFERROR(VLOOKUP(O34,LISTAS!$S$2:$T$4,2,0),"")</f>
        <v>1</v>
      </c>
      <c r="S34" s="19">
        <f t="shared" si="1"/>
        <v>5</v>
      </c>
      <c r="T34" s="19" t="str">
        <f t="shared" si="2"/>
        <v>Tolerable</v>
      </c>
      <c r="U34" s="19" t="str">
        <f t="shared" si="3"/>
        <v>No</v>
      </c>
      <c r="V34" s="37" t="s">
        <v>216</v>
      </c>
      <c r="W34" s="38"/>
      <c r="X34" s="35"/>
      <c r="Y34" s="35"/>
      <c r="Z34" s="35"/>
      <c r="AA34" s="35"/>
      <c r="AB34" s="37"/>
    </row>
    <row r="35" spans="1:28" s="33" customFormat="1" ht="54">
      <c r="A35" s="113"/>
      <c r="B35" s="111"/>
      <c r="C35" s="40" t="s">
        <v>205</v>
      </c>
      <c r="D35" s="110"/>
      <c r="E35" s="110"/>
      <c r="F35" s="111"/>
      <c r="G35" s="111"/>
      <c r="H35" s="111"/>
      <c r="I35" s="112"/>
      <c r="J35" s="34" t="s">
        <v>9</v>
      </c>
      <c r="K35" s="35" t="s">
        <v>47</v>
      </c>
      <c r="L35" s="36" t="s">
        <v>35</v>
      </c>
      <c r="M35" s="41" t="s">
        <v>59</v>
      </c>
      <c r="N35" s="34" t="s">
        <v>60</v>
      </c>
      <c r="O35" s="36" t="s">
        <v>51</v>
      </c>
      <c r="P35" s="19" t="str">
        <f t="shared" ref="P35" si="6">IFERROR(IF(S35="","",IF(S35&lt;=10,"Bajo",IF(S35&lt;=15,"Moderado",IF(S35&gt;15,"Alto","")))),"")</f>
        <v>Moderado</v>
      </c>
      <c r="Q35" s="19">
        <f>IFERROR(VLOOKUP(N35,LISTAS!$Q$2:$R$4,2,0),"")</f>
        <v>5</v>
      </c>
      <c r="R35" s="19">
        <f>IFERROR(VLOOKUP(O35,LISTAS!$S$2:$T$4,2,0),"")</f>
        <v>3</v>
      </c>
      <c r="S35" s="19">
        <f t="shared" ref="S35" si="7">IFERROR(Q35*R35,"")</f>
        <v>15</v>
      </c>
      <c r="T35" s="19" t="str">
        <f t="shared" ref="T35" si="8">IFERROR(IF(S35="","",IF(S35&lt;=10,"Tolerable",IF(S35&lt;=15,"Potencialmente no tolerable",IF(S35&gt;15,"No tolerable","")))),"")</f>
        <v>Potencialmente no tolerable</v>
      </c>
      <c r="U35" s="19" t="str">
        <f t="shared" ref="U35" si="9">IFERROR(IF(T35="","",IF(T35="Tolerable","No",IF(T35="Potencialmente no tolerable","No",IF(T35="No tolerable","Si","")))),"")</f>
        <v>No</v>
      </c>
      <c r="V35" s="37" t="s">
        <v>217</v>
      </c>
      <c r="W35" s="38"/>
      <c r="X35" s="35"/>
      <c r="Y35" s="35"/>
      <c r="Z35" s="35"/>
      <c r="AA35" s="35"/>
      <c r="AB35" s="37"/>
    </row>
    <row r="36" spans="1:28" s="33" customFormat="1" ht="54">
      <c r="A36" s="113"/>
      <c r="B36" s="111"/>
      <c r="C36" s="40" t="s">
        <v>205</v>
      </c>
      <c r="D36" s="110"/>
      <c r="E36" s="110"/>
      <c r="F36" s="111"/>
      <c r="G36" s="111"/>
      <c r="H36" s="111"/>
      <c r="I36" s="112"/>
      <c r="J36" s="34" t="s">
        <v>10</v>
      </c>
      <c r="K36" s="35" t="s">
        <v>31</v>
      </c>
      <c r="L36" s="36" t="s">
        <v>35</v>
      </c>
      <c r="M36" s="41" t="s">
        <v>59</v>
      </c>
      <c r="N36" s="34" t="s">
        <v>50</v>
      </c>
      <c r="O36" s="36" t="s">
        <v>51</v>
      </c>
      <c r="P36" s="19" t="str">
        <f t="shared" si="0"/>
        <v>Bajo</v>
      </c>
      <c r="Q36" s="19">
        <f>IFERROR(VLOOKUP(N36,LISTAS!$Q$2:$R$4,2,0),"")</f>
        <v>3</v>
      </c>
      <c r="R36" s="19">
        <f>IFERROR(VLOOKUP(O36,LISTAS!$S$2:$T$4,2,0),"")</f>
        <v>3</v>
      </c>
      <c r="S36" s="19">
        <f t="shared" si="1"/>
        <v>9</v>
      </c>
      <c r="T36" s="19" t="str">
        <f t="shared" si="2"/>
        <v>Tolerable</v>
      </c>
      <c r="U36" s="19" t="str">
        <f t="shared" si="3"/>
        <v>No</v>
      </c>
      <c r="V36" s="73" t="s">
        <v>218</v>
      </c>
      <c r="W36" s="38"/>
      <c r="X36" s="35"/>
      <c r="Y36" s="35"/>
      <c r="Z36" s="35"/>
      <c r="AA36" s="35"/>
      <c r="AB36" s="37"/>
    </row>
    <row r="37" spans="1:28" s="33" customFormat="1" ht="27">
      <c r="A37" s="113"/>
      <c r="B37" s="111"/>
      <c r="C37" s="40" t="s">
        <v>205</v>
      </c>
      <c r="D37" s="110"/>
      <c r="E37" s="110"/>
      <c r="F37" s="111"/>
      <c r="G37" s="111"/>
      <c r="H37" s="111"/>
      <c r="I37" s="112"/>
      <c r="J37" s="34" t="s">
        <v>11</v>
      </c>
      <c r="K37" s="35" t="s">
        <v>32</v>
      </c>
      <c r="L37" s="36" t="s">
        <v>48</v>
      </c>
      <c r="M37" s="41" t="s">
        <v>73</v>
      </c>
      <c r="N37" s="34" t="s">
        <v>60</v>
      </c>
      <c r="O37" s="36" t="s">
        <v>38</v>
      </c>
      <c r="P37" s="19" t="str">
        <f t="shared" si="0"/>
        <v>Bajo</v>
      </c>
      <c r="Q37" s="19">
        <f>IFERROR(VLOOKUP(N37,LISTAS!$Q$2:$R$4,2,0),"")</f>
        <v>5</v>
      </c>
      <c r="R37" s="19">
        <f>IFERROR(VLOOKUP(O37,LISTAS!$S$2:$T$4,2,0),"")</f>
        <v>1</v>
      </c>
      <c r="S37" s="19">
        <f t="shared" si="1"/>
        <v>5</v>
      </c>
      <c r="T37" s="19" t="str">
        <f t="shared" si="2"/>
        <v>Tolerable</v>
      </c>
      <c r="U37" s="19" t="str">
        <f t="shared" si="3"/>
        <v>No</v>
      </c>
      <c r="V37" s="37" t="s">
        <v>189</v>
      </c>
      <c r="W37" s="38"/>
      <c r="X37" s="35"/>
      <c r="Y37" s="35"/>
      <c r="Z37" s="35"/>
      <c r="AA37" s="35"/>
      <c r="AB37" s="37"/>
    </row>
    <row r="38" spans="1:28" s="33" customFormat="1" ht="27">
      <c r="A38" s="113"/>
      <c r="B38" s="111"/>
      <c r="C38" s="40" t="s">
        <v>205</v>
      </c>
      <c r="D38" s="110"/>
      <c r="E38" s="110"/>
      <c r="F38" s="111"/>
      <c r="G38" s="111"/>
      <c r="H38" s="111"/>
      <c r="I38" s="112"/>
      <c r="J38" s="34" t="s">
        <v>12</v>
      </c>
      <c r="K38" s="35" t="s">
        <v>33</v>
      </c>
      <c r="L38" s="36" t="s">
        <v>35</v>
      </c>
      <c r="M38" s="41" t="s">
        <v>76</v>
      </c>
      <c r="N38" s="34" t="s">
        <v>60</v>
      </c>
      <c r="O38" s="36" t="s">
        <v>38</v>
      </c>
      <c r="P38" s="19" t="str">
        <f t="shared" si="0"/>
        <v>Bajo</v>
      </c>
      <c r="Q38" s="19">
        <f>IFERROR(VLOOKUP(N38,LISTAS!$Q$2:$R$4,2,0),"")</f>
        <v>5</v>
      </c>
      <c r="R38" s="19">
        <f>IFERROR(VLOOKUP(O38,LISTAS!$S$2:$T$4,2,0),"")</f>
        <v>1</v>
      </c>
      <c r="S38" s="19">
        <f t="shared" si="1"/>
        <v>5</v>
      </c>
      <c r="T38" s="19" t="str">
        <f t="shared" si="2"/>
        <v>Tolerable</v>
      </c>
      <c r="U38" s="19" t="str">
        <f t="shared" si="3"/>
        <v>No</v>
      </c>
      <c r="V38" s="37"/>
      <c r="W38" s="38"/>
      <c r="X38" s="35"/>
      <c r="Y38" s="35"/>
      <c r="Z38" s="35"/>
      <c r="AA38" s="35"/>
      <c r="AB38" s="37"/>
    </row>
    <row r="39" spans="1:28" s="33" customFormat="1" ht="162">
      <c r="A39" s="113"/>
      <c r="B39" s="111"/>
      <c r="C39" s="40" t="s">
        <v>205</v>
      </c>
      <c r="D39" s="110"/>
      <c r="E39" s="110"/>
      <c r="F39" s="111"/>
      <c r="G39" s="111"/>
      <c r="H39" s="111"/>
      <c r="I39" s="112"/>
      <c r="J39" s="34" t="s">
        <v>13</v>
      </c>
      <c r="K39" s="35" t="s">
        <v>34</v>
      </c>
      <c r="L39" s="36" t="s">
        <v>35</v>
      </c>
      <c r="M39" s="41" t="s">
        <v>79</v>
      </c>
      <c r="N39" s="34" t="s">
        <v>60</v>
      </c>
      <c r="O39" s="36" t="s">
        <v>61</v>
      </c>
      <c r="P39" s="19" t="str">
        <f t="shared" si="0"/>
        <v>Alto</v>
      </c>
      <c r="Q39" s="19">
        <f>IFERROR(VLOOKUP(N39,LISTAS!$Q$2:$R$4,2,0),"")</f>
        <v>5</v>
      </c>
      <c r="R39" s="19">
        <f>IFERROR(VLOOKUP(O39,LISTAS!$S$2:$T$4,2,0),"")</f>
        <v>5</v>
      </c>
      <c r="S39" s="19">
        <f t="shared" si="1"/>
        <v>25</v>
      </c>
      <c r="T39" s="19" t="str">
        <f t="shared" si="2"/>
        <v>No tolerable</v>
      </c>
      <c r="U39" s="19" t="str">
        <f t="shared" si="3"/>
        <v>Si</v>
      </c>
      <c r="V39" s="37" t="s">
        <v>190</v>
      </c>
      <c r="W39" s="38"/>
      <c r="X39" s="35"/>
      <c r="Y39" s="35"/>
      <c r="Z39" s="35"/>
      <c r="AA39" s="35"/>
      <c r="AB39" s="37"/>
    </row>
    <row r="40" spans="1:28" s="33" customFormat="1" ht="54">
      <c r="A40" s="113" t="s">
        <v>219</v>
      </c>
      <c r="B40" s="111" t="s">
        <v>220</v>
      </c>
      <c r="C40" s="40" t="s">
        <v>221</v>
      </c>
      <c r="D40" s="110" t="s">
        <v>222</v>
      </c>
      <c r="E40" s="110" t="s">
        <v>223</v>
      </c>
      <c r="F40" s="111" t="s">
        <v>2</v>
      </c>
      <c r="G40" s="111" t="s">
        <v>55</v>
      </c>
      <c r="H40" s="111" t="s">
        <v>24</v>
      </c>
      <c r="I40" s="112" t="s">
        <v>185</v>
      </c>
      <c r="J40" s="34" t="s">
        <v>9</v>
      </c>
      <c r="K40" s="35" t="s">
        <v>67</v>
      </c>
      <c r="L40" s="36" t="s">
        <v>35</v>
      </c>
      <c r="M40" s="41" t="s">
        <v>59</v>
      </c>
      <c r="N40" s="34" t="s">
        <v>60</v>
      </c>
      <c r="O40" s="36" t="s">
        <v>38</v>
      </c>
      <c r="P40" s="19" t="str">
        <f t="shared" si="0"/>
        <v>Bajo</v>
      </c>
      <c r="Q40" s="19">
        <f>IFERROR(VLOOKUP(N40,LISTAS!$Q$2:$R$4,2,0),"")</f>
        <v>5</v>
      </c>
      <c r="R40" s="19">
        <f>IFERROR(VLOOKUP(O40,LISTAS!$S$2:$T$4,2,0),"")</f>
        <v>1</v>
      </c>
      <c r="S40" s="19">
        <f t="shared" si="1"/>
        <v>5</v>
      </c>
      <c r="T40" s="19" t="str">
        <f t="shared" si="2"/>
        <v>Tolerable</v>
      </c>
      <c r="U40" s="19" t="str">
        <f t="shared" si="3"/>
        <v>No</v>
      </c>
      <c r="V40" s="37" t="s">
        <v>224</v>
      </c>
      <c r="W40" s="38"/>
      <c r="X40" s="35"/>
      <c r="Y40" s="35"/>
      <c r="Z40" s="35"/>
      <c r="AA40" s="35"/>
      <c r="AB40" s="37"/>
    </row>
    <row r="41" spans="1:28" s="33" customFormat="1" ht="27">
      <c r="A41" s="113"/>
      <c r="B41" s="111"/>
      <c r="C41" s="40" t="s">
        <v>221</v>
      </c>
      <c r="D41" s="110"/>
      <c r="E41" s="110"/>
      <c r="F41" s="111"/>
      <c r="G41" s="111"/>
      <c r="H41" s="111"/>
      <c r="I41" s="112"/>
      <c r="J41" s="34" t="s">
        <v>9</v>
      </c>
      <c r="K41" s="35" t="s">
        <v>75</v>
      </c>
      <c r="L41" s="36" t="s">
        <v>48</v>
      </c>
      <c r="M41" s="41" t="s">
        <v>59</v>
      </c>
      <c r="N41" s="34" t="s">
        <v>60</v>
      </c>
      <c r="O41" s="36" t="s">
        <v>38</v>
      </c>
      <c r="P41" s="19" t="str">
        <f t="shared" si="0"/>
        <v>Bajo</v>
      </c>
      <c r="Q41" s="19">
        <f>IFERROR(VLOOKUP(N41,LISTAS!$Q$2:$R$4,2,0),"")</f>
        <v>5</v>
      </c>
      <c r="R41" s="19">
        <f>IFERROR(VLOOKUP(O41,LISTAS!$S$2:$T$4,2,0),"")</f>
        <v>1</v>
      </c>
      <c r="S41" s="19">
        <f t="shared" si="1"/>
        <v>5</v>
      </c>
      <c r="T41" s="19" t="str">
        <f t="shared" si="2"/>
        <v>Tolerable</v>
      </c>
      <c r="U41" s="19" t="str">
        <f t="shared" si="3"/>
        <v>No</v>
      </c>
      <c r="V41" s="37" t="s">
        <v>202</v>
      </c>
      <c r="W41" s="38"/>
      <c r="X41" s="35"/>
      <c r="Y41" s="35"/>
      <c r="Z41" s="35"/>
      <c r="AA41" s="35"/>
      <c r="AB41" s="37"/>
    </row>
    <row r="42" spans="1:28" s="33" customFormat="1" ht="40.5">
      <c r="A42" s="113"/>
      <c r="B42" s="111"/>
      <c r="C42" s="40" t="s">
        <v>221</v>
      </c>
      <c r="D42" s="110"/>
      <c r="E42" s="110"/>
      <c r="F42" s="111"/>
      <c r="G42" s="111"/>
      <c r="H42" s="111"/>
      <c r="I42" s="112"/>
      <c r="J42" s="34" t="s">
        <v>10</v>
      </c>
      <c r="K42" s="35" t="s">
        <v>31</v>
      </c>
      <c r="L42" s="36" t="s">
        <v>35</v>
      </c>
      <c r="M42" s="41" t="s">
        <v>59</v>
      </c>
      <c r="N42" s="34" t="s">
        <v>50</v>
      </c>
      <c r="O42" s="36" t="s">
        <v>51</v>
      </c>
      <c r="P42" s="19" t="str">
        <f>IFERROR(IF(S42="","",IF(S42&lt;=10,"Bajo",IF(S42&lt;=15,"Moderado",IF(S42&gt;15,"Alto","")))),"")</f>
        <v>Bajo</v>
      </c>
      <c r="Q42" s="19">
        <f>IFERROR(VLOOKUP(N42,LISTAS!$Q$2:$R$4,2,0),"")</f>
        <v>3</v>
      </c>
      <c r="R42" s="19">
        <f>IFERROR(VLOOKUP(O42,LISTAS!$S$2:$T$4,2,0),"")</f>
        <v>3</v>
      </c>
      <c r="S42" s="19">
        <f>IFERROR(Q42*R42,"")</f>
        <v>9</v>
      </c>
      <c r="T42" s="19" t="str">
        <f>IFERROR(IF(S42="","",IF(S42&lt;=10,"Tolerable",IF(S42&lt;=15,"Potencialmente no tolerable",IF(S42&gt;15,"No tolerable","")))),"")</f>
        <v>Tolerable</v>
      </c>
      <c r="U42" s="19" t="str">
        <f>IFERROR(IF(T42="","",IF(T42="Tolerable","No",IF(T42="Potencialmente no tolerable","No",IF(T42="No tolerable","Si","")))),"")</f>
        <v>No</v>
      </c>
      <c r="V42" s="37" t="s">
        <v>225</v>
      </c>
      <c r="W42" s="38"/>
      <c r="X42" s="35"/>
      <c r="Y42" s="35"/>
      <c r="Z42" s="35"/>
      <c r="AA42" s="35"/>
      <c r="AB42" s="37"/>
    </row>
    <row r="43" spans="1:28" s="33" customFormat="1" ht="27">
      <c r="A43" s="113"/>
      <c r="B43" s="111"/>
      <c r="C43" s="40" t="s">
        <v>221</v>
      </c>
      <c r="D43" s="110"/>
      <c r="E43" s="110"/>
      <c r="F43" s="111"/>
      <c r="G43" s="111"/>
      <c r="H43" s="111"/>
      <c r="I43" s="112"/>
      <c r="J43" s="34" t="s">
        <v>11</v>
      </c>
      <c r="K43" s="35" t="s">
        <v>32</v>
      </c>
      <c r="L43" s="36" t="s">
        <v>48</v>
      </c>
      <c r="M43" s="41" t="s">
        <v>73</v>
      </c>
      <c r="N43" s="34" t="s">
        <v>60</v>
      </c>
      <c r="O43" s="36" t="s">
        <v>38</v>
      </c>
      <c r="P43" s="19" t="str">
        <f>IFERROR(IF(S43="","",IF(S43&lt;=10,"Bajo",IF(S43&lt;=15,"Moderado",IF(S43&gt;15,"Alto","")))),"")</f>
        <v>Bajo</v>
      </c>
      <c r="Q43" s="19">
        <f>IFERROR(VLOOKUP(N43,LISTAS!$Q$2:$R$4,2,0),"")</f>
        <v>5</v>
      </c>
      <c r="R43" s="19">
        <f>IFERROR(VLOOKUP(O43,LISTAS!$S$2:$T$4,2,0),"")</f>
        <v>1</v>
      </c>
      <c r="S43" s="19">
        <f>IFERROR(Q43*R43,"")</f>
        <v>5</v>
      </c>
      <c r="T43" s="19" t="str">
        <f>IFERROR(IF(S43="","",IF(S43&lt;=10,"Tolerable",IF(S43&lt;=15,"Potencialmente no tolerable",IF(S43&gt;15,"No tolerable","")))),"")</f>
        <v>Tolerable</v>
      </c>
      <c r="U43" s="19" t="str">
        <f>IFERROR(IF(T43="","",IF(T43="Tolerable","No",IF(T43="Potencialmente no tolerable","No",IF(T43="No tolerable","Si","")))),"")</f>
        <v>No</v>
      </c>
      <c r="V43" s="37" t="s">
        <v>189</v>
      </c>
      <c r="W43" s="38"/>
      <c r="X43" s="35"/>
      <c r="Y43" s="35"/>
      <c r="Z43" s="35"/>
      <c r="AA43" s="35"/>
      <c r="AB43" s="37"/>
    </row>
    <row r="44" spans="1:28" s="33" customFormat="1" ht="162">
      <c r="A44" s="113"/>
      <c r="B44" s="111"/>
      <c r="C44" s="40" t="s">
        <v>221</v>
      </c>
      <c r="D44" s="110"/>
      <c r="E44" s="110"/>
      <c r="F44" s="111"/>
      <c r="G44" s="111"/>
      <c r="H44" s="111"/>
      <c r="I44" s="112"/>
      <c r="J44" s="34" t="s">
        <v>13</v>
      </c>
      <c r="K44" s="35" t="s">
        <v>34</v>
      </c>
      <c r="L44" s="36" t="s">
        <v>35</v>
      </c>
      <c r="M44" s="41" t="s">
        <v>79</v>
      </c>
      <c r="N44" s="34" t="s">
        <v>60</v>
      </c>
      <c r="O44" s="36" t="s">
        <v>61</v>
      </c>
      <c r="P44" s="19" t="str">
        <f t="shared" si="0"/>
        <v>Alto</v>
      </c>
      <c r="Q44" s="19">
        <f>IFERROR(VLOOKUP(N44,LISTAS!$Q$2:$R$4,2,0),"")</f>
        <v>5</v>
      </c>
      <c r="R44" s="19">
        <f>IFERROR(VLOOKUP(O44,LISTAS!$S$2:$T$4,2,0),"")</f>
        <v>5</v>
      </c>
      <c r="S44" s="19">
        <f t="shared" si="1"/>
        <v>25</v>
      </c>
      <c r="T44" s="19" t="str">
        <f t="shared" si="2"/>
        <v>No tolerable</v>
      </c>
      <c r="U44" s="19" t="str">
        <f t="shared" si="3"/>
        <v>Si</v>
      </c>
      <c r="V44" s="73" t="s">
        <v>226</v>
      </c>
      <c r="W44" s="38"/>
      <c r="X44" s="35"/>
      <c r="Y44" s="35"/>
      <c r="Z44" s="35"/>
      <c r="AA44" s="35"/>
      <c r="AB44" s="37"/>
    </row>
    <row r="45" spans="1:28" s="33" customFormat="1" ht="54">
      <c r="A45" s="113" t="s">
        <v>219</v>
      </c>
      <c r="B45" s="111" t="s">
        <v>227</v>
      </c>
      <c r="C45" s="40" t="s">
        <v>228</v>
      </c>
      <c r="D45" s="110" t="s">
        <v>229</v>
      </c>
      <c r="E45" s="110" t="s">
        <v>230</v>
      </c>
      <c r="F45" s="111" t="s">
        <v>2</v>
      </c>
      <c r="G45" s="111" t="s">
        <v>55</v>
      </c>
      <c r="H45" s="111" t="s">
        <v>24</v>
      </c>
      <c r="I45" s="112" t="s">
        <v>185</v>
      </c>
      <c r="J45" s="34" t="s">
        <v>9</v>
      </c>
      <c r="K45" s="35" t="s">
        <v>47</v>
      </c>
      <c r="L45" s="36" t="s">
        <v>35</v>
      </c>
      <c r="M45" s="41" t="s">
        <v>59</v>
      </c>
      <c r="N45" s="34" t="s">
        <v>60</v>
      </c>
      <c r="O45" s="36" t="s">
        <v>51</v>
      </c>
      <c r="P45" s="19" t="str">
        <f t="shared" ref="P45:P50" si="10">IFERROR(IF(S45="","",IF(S45&lt;=10,"Bajo",IF(S45&lt;=15,"Moderado",IF(S45&gt;15,"Alto","")))),"")</f>
        <v>Moderado</v>
      </c>
      <c r="Q45" s="19">
        <f>IFERROR(VLOOKUP(N45,LISTAS!$Q$2:$R$4,2,0),"")</f>
        <v>5</v>
      </c>
      <c r="R45" s="19">
        <f>IFERROR(VLOOKUP(O45,LISTAS!$S$2:$T$4,2,0),"")</f>
        <v>3</v>
      </c>
      <c r="S45" s="19">
        <f t="shared" ref="S45:S50" si="11">IFERROR(Q45*R45,"")</f>
        <v>15</v>
      </c>
      <c r="T45" s="19" t="str">
        <f t="shared" si="2"/>
        <v>Potencialmente no tolerable</v>
      </c>
      <c r="U45" s="19" t="str">
        <f t="shared" si="3"/>
        <v>No</v>
      </c>
      <c r="V45" s="73" t="s">
        <v>217</v>
      </c>
      <c r="W45" s="38"/>
      <c r="X45" s="35"/>
      <c r="Y45" s="35"/>
      <c r="Z45" s="35"/>
      <c r="AA45" s="35"/>
      <c r="AB45" s="37"/>
    </row>
    <row r="46" spans="1:28" s="33" customFormat="1" ht="54">
      <c r="A46" s="113"/>
      <c r="B46" s="111"/>
      <c r="C46" s="40" t="s">
        <v>228</v>
      </c>
      <c r="D46" s="110"/>
      <c r="E46" s="110"/>
      <c r="F46" s="111"/>
      <c r="G46" s="111"/>
      <c r="H46" s="111"/>
      <c r="I46" s="112"/>
      <c r="J46" s="34" t="s">
        <v>4</v>
      </c>
      <c r="K46" s="35" t="s">
        <v>25</v>
      </c>
      <c r="L46" s="36" t="s">
        <v>35</v>
      </c>
      <c r="M46" s="41" t="s">
        <v>36</v>
      </c>
      <c r="N46" s="34" t="s">
        <v>50</v>
      </c>
      <c r="O46" s="36" t="s">
        <v>61</v>
      </c>
      <c r="P46" s="19" t="str">
        <f t="shared" si="10"/>
        <v>Moderado</v>
      </c>
      <c r="Q46" s="19">
        <f>IFERROR(VLOOKUP(N46,LISTAS!$Q$2:$R$4,2,0),"")</f>
        <v>3</v>
      </c>
      <c r="R46" s="19">
        <f>IFERROR(VLOOKUP(O46,LISTAS!$S$2:$T$4,2,0),"")</f>
        <v>5</v>
      </c>
      <c r="S46" s="19">
        <f t="shared" si="11"/>
        <v>15</v>
      </c>
      <c r="T46" s="19" t="str">
        <f t="shared" si="2"/>
        <v>Potencialmente no tolerable</v>
      </c>
      <c r="U46" s="19" t="str">
        <f t="shared" si="3"/>
        <v>No</v>
      </c>
      <c r="V46" s="37" t="s">
        <v>231</v>
      </c>
      <c r="W46" s="38"/>
      <c r="X46" s="35"/>
      <c r="Y46" s="35"/>
      <c r="Z46" s="35"/>
      <c r="AA46" s="35"/>
      <c r="AB46" s="37"/>
    </row>
    <row r="47" spans="1:28" s="33" customFormat="1" ht="54">
      <c r="A47" s="113"/>
      <c r="B47" s="111"/>
      <c r="C47" s="40" t="s">
        <v>228</v>
      </c>
      <c r="D47" s="110"/>
      <c r="E47" s="110"/>
      <c r="F47" s="111"/>
      <c r="G47" s="111"/>
      <c r="H47" s="111"/>
      <c r="I47" s="112"/>
      <c r="J47" s="34" t="s">
        <v>4</v>
      </c>
      <c r="K47" s="35" t="s">
        <v>44</v>
      </c>
      <c r="L47" s="36" t="s">
        <v>35</v>
      </c>
      <c r="M47" s="41" t="s">
        <v>36</v>
      </c>
      <c r="N47" s="34" t="s">
        <v>60</v>
      </c>
      <c r="O47" s="36" t="s">
        <v>51</v>
      </c>
      <c r="P47" s="19" t="str">
        <f t="shared" si="10"/>
        <v>Moderado</v>
      </c>
      <c r="Q47" s="19">
        <f>IFERROR(VLOOKUP(N47,LISTAS!$Q$2:$R$4,2,0),"")</f>
        <v>5</v>
      </c>
      <c r="R47" s="19">
        <f>IFERROR(VLOOKUP(O47,LISTAS!$S$2:$T$4,2,0),"")</f>
        <v>3</v>
      </c>
      <c r="S47" s="19">
        <f t="shared" si="11"/>
        <v>15</v>
      </c>
      <c r="T47" s="19" t="str">
        <f t="shared" si="2"/>
        <v>Potencialmente no tolerable</v>
      </c>
      <c r="U47" s="19" t="str">
        <f t="shared" si="3"/>
        <v>No</v>
      </c>
      <c r="V47" s="37" t="s">
        <v>231</v>
      </c>
      <c r="W47" s="38"/>
      <c r="X47" s="35"/>
      <c r="Y47" s="35"/>
      <c r="Z47" s="35"/>
      <c r="AA47" s="35"/>
      <c r="AB47" s="37"/>
    </row>
    <row r="48" spans="1:28" s="33" customFormat="1" ht="67.5">
      <c r="A48" s="113"/>
      <c r="B48" s="111"/>
      <c r="C48" s="40" t="s">
        <v>228</v>
      </c>
      <c r="D48" s="110"/>
      <c r="E48" s="110"/>
      <c r="F48" s="111"/>
      <c r="G48" s="111"/>
      <c r="H48" s="111"/>
      <c r="I48" s="112"/>
      <c r="J48" s="34" t="s">
        <v>4</v>
      </c>
      <c r="K48" s="35" t="s">
        <v>71</v>
      </c>
      <c r="L48" s="36" t="s">
        <v>35</v>
      </c>
      <c r="M48" s="41" t="s">
        <v>36</v>
      </c>
      <c r="N48" s="34" t="s">
        <v>50</v>
      </c>
      <c r="O48" s="36" t="s">
        <v>38</v>
      </c>
      <c r="P48" s="19" t="str">
        <f t="shared" si="10"/>
        <v>Bajo</v>
      </c>
      <c r="Q48" s="19">
        <f>IFERROR(VLOOKUP(N48,LISTAS!$Q$2:$R$4,2,0),"")</f>
        <v>3</v>
      </c>
      <c r="R48" s="19">
        <f>IFERROR(VLOOKUP(O48,LISTAS!$S$2:$T$4,2,0),"")</f>
        <v>1</v>
      </c>
      <c r="S48" s="19">
        <f t="shared" si="11"/>
        <v>3</v>
      </c>
      <c r="T48" s="19" t="str">
        <f t="shared" si="2"/>
        <v>Tolerable</v>
      </c>
      <c r="U48" s="19" t="str">
        <f t="shared" si="3"/>
        <v>No</v>
      </c>
      <c r="V48" s="37" t="s">
        <v>232</v>
      </c>
      <c r="W48" s="38"/>
      <c r="X48" s="35"/>
      <c r="Y48" s="35"/>
      <c r="Z48" s="35"/>
      <c r="AA48" s="35"/>
      <c r="AB48" s="37"/>
    </row>
    <row r="49" spans="1:28" s="33" customFormat="1" ht="67.5">
      <c r="A49" s="113"/>
      <c r="B49" s="111"/>
      <c r="C49" s="40" t="s">
        <v>228</v>
      </c>
      <c r="D49" s="110"/>
      <c r="E49" s="110"/>
      <c r="F49" s="111"/>
      <c r="G49" s="111"/>
      <c r="H49" s="111"/>
      <c r="I49" s="112"/>
      <c r="J49" s="34" t="s">
        <v>8</v>
      </c>
      <c r="K49" s="35" t="s">
        <v>29</v>
      </c>
      <c r="L49" s="36" t="s">
        <v>35</v>
      </c>
      <c r="M49" s="41" t="s">
        <v>59</v>
      </c>
      <c r="N49" s="34" t="s">
        <v>50</v>
      </c>
      <c r="O49" s="36" t="s">
        <v>38</v>
      </c>
      <c r="P49" s="19" t="str">
        <f t="shared" si="10"/>
        <v>Bajo</v>
      </c>
      <c r="Q49" s="19">
        <f>IFERROR(VLOOKUP(N49,LISTAS!$Q$2:$R$4,2,0),"")</f>
        <v>3</v>
      </c>
      <c r="R49" s="19">
        <f>IFERROR(VLOOKUP(O49,LISTAS!$S$2:$T$4,2,0),"")</f>
        <v>1</v>
      </c>
      <c r="S49" s="19">
        <f t="shared" si="11"/>
        <v>3</v>
      </c>
      <c r="T49" s="19" t="str">
        <f t="shared" si="2"/>
        <v>Tolerable</v>
      </c>
      <c r="U49" s="19" t="str">
        <f t="shared" si="3"/>
        <v>No</v>
      </c>
      <c r="V49" s="37" t="s">
        <v>233</v>
      </c>
      <c r="W49" s="38"/>
      <c r="X49" s="35"/>
      <c r="Y49" s="35"/>
      <c r="Z49" s="35"/>
      <c r="AA49" s="35"/>
      <c r="AB49" s="37"/>
    </row>
    <row r="50" spans="1:28" s="33" customFormat="1" ht="27">
      <c r="A50" s="113"/>
      <c r="B50" s="111"/>
      <c r="C50" s="40" t="s">
        <v>228</v>
      </c>
      <c r="D50" s="110"/>
      <c r="E50" s="110"/>
      <c r="F50" s="111"/>
      <c r="G50" s="111"/>
      <c r="H50" s="111"/>
      <c r="I50" s="112"/>
      <c r="J50" s="34" t="s">
        <v>11</v>
      </c>
      <c r="K50" s="35" t="s">
        <v>32</v>
      </c>
      <c r="L50" s="36" t="s">
        <v>48</v>
      </c>
      <c r="M50" s="41" t="s">
        <v>73</v>
      </c>
      <c r="N50" s="34" t="s">
        <v>60</v>
      </c>
      <c r="O50" s="36" t="s">
        <v>38</v>
      </c>
      <c r="P50" s="19" t="str">
        <f t="shared" si="10"/>
        <v>Bajo</v>
      </c>
      <c r="Q50" s="19">
        <f>IFERROR(VLOOKUP(N50,LISTAS!$Q$2:$R$4,2,0),"")</f>
        <v>5</v>
      </c>
      <c r="R50" s="19">
        <f>IFERROR(VLOOKUP(O50,LISTAS!$S$2:$T$4,2,0),"")</f>
        <v>1</v>
      </c>
      <c r="S50" s="19">
        <f t="shared" si="11"/>
        <v>5</v>
      </c>
      <c r="T50" s="19" t="str">
        <f t="shared" si="2"/>
        <v>Tolerable</v>
      </c>
      <c r="U50" s="19" t="str">
        <f t="shared" si="3"/>
        <v>No</v>
      </c>
      <c r="V50" s="37" t="s">
        <v>189</v>
      </c>
      <c r="W50" s="38"/>
      <c r="X50" s="35"/>
      <c r="Y50" s="35"/>
      <c r="Z50" s="35"/>
      <c r="AA50" s="35"/>
      <c r="AB50" s="37"/>
    </row>
    <row r="51" spans="1:28">
      <c r="J51" s="44"/>
      <c r="K51" s="33"/>
      <c r="N51" s="44"/>
      <c r="O51" s="44"/>
    </row>
    <row r="52" spans="1:28">
      <c r="J52" s="44"/>
      <c r="K52" s="33"/>
      <c r="N52" s="44"/>
      <c r="O52" s="44"/>
    </row>
    <row r="53" spans="1:28">
      <c r="J53" s="44"/>
      <c r="K53" s="33"/>
      <c r="N53" s="44"/>
      <c r="O53" s="44"/>
    </row>
    <row r="54" spans="1:28">
      <c r="J54" s="44"/>
      <c r="K54" s="33"/>
      <c r="N54" s="44"/>
      <c r="O54" s="44"/>
    </row>
    <row r="55" spans="1:28">
      <c r="J55" s="44"/>
      <c r="K55" s="33"/>
      <c r="N55" s="44"/>
      <c r="O55" s="44"/>
    </row>
    <row r="56" spans="1:28">
      <c r="J56" s="44"/>
      <c r="K56" s="33"/>
      <c r="N56" s="44"/>
      <c r="O56" s="44"/>
    </row>
    <row r="57" spans="1:28">
      <c r="J57" s="44"/>
      <c r="K57" s="33"/>
      <c r="N57" s="44"/>
      <c r="O57" s="44"/>
    </row>
    <row r="58" spans="1:28">
      <c r="J58" s="44"/>
      <c r="K58" s="33"/>
      <c r="N58" s="44"/>
      <c r="O58" s="44"/>
    </row>
    <row r="59" spans="1:28">
      <c r="J59" s="44"/>
      <c r="K59" s="33"/>
      <c r="N59" s="44"/>
      <c r="O59" s="44"/>
    </row>
    <row r="60" spans="1:28">
      <c r="J60" s="44"/>
      <c r="K60" s="33"/>
      <c r="N60" s="44"/>
      <c r="O60" s="44"/>
    </row>
    <row r="61" spans="1:28">
      <c r="J61" s="44"/>
      <c r="K61" s="33"/>
      <c r="N61" s="44"/>
      <c r="O61" s="44"/>
    </row>
    <row r="62" spans="1:28">
      <c r="J62" s="44"/>
      <c r="K62" s="33"/>
    </row>
    <row r="63" spans="1:28">
      <c r="J63" s="44"/>
      <c r="K63" s="33"/>
    </row>
    <row r="64" spans="1:28">
      <c r="J64" s="44"/>
      <c r="K64" s="33"/>
    </row>
    <row r="65" spans="10:11">
      <c r="J65" s="44"/>
      <c r="K65" s="33"/>
    </row>
    <row r="66" spans="10:11">
      <c r="J66" s="44"/>
      <c r="K66" s="33"/>
    </row>
    <row r="67" spans="10:11">
      <c r="J67" s="44"/>
      <c r="K67" s="33"/>
    </row>
    <row r="68" spans="10:11">
      <c r="J68" s="44"/>
      <c r="K68" s="33"/>
    </row>
    <row r="69" spans="10:11">
      <c r="J69" s="44"/>
      <c r="K69" s="33"/>
    </row>
    <row r="70" spans="10:11">
      <c r="J70" s="44"/>
      <c r="K70" s="33"/>
    </row>
    <row r="71" spans="10:11">
      <c r="J71" s="44"/>
      <c r="K71" s="33"/>
    </row>
    <row r="72" spans="10:11">
      <c r="J72" s="44"/>
      <c r="K72" s="33"/>
    </row>
    <row r="73" spans="10:11">
      <c r="J73" s="44"/>
      <c r="K73" s="33"/>
    </row>
    <row r="74" spans="10:11">
      <c r="J74" s="44"/>
      <c r="K74" s="33"/>
    </row>
    <row r="75" spans="10:11">
      <c r="J75" s="44"/>
      <c r="K75" s="33"/>
    </row>
    <row r="76" spans="10:11">
      <c r="J76" s="44"/>
      <c r="K76" s="33"/>
    </row>
    <row r="77" spans="10:11">
      <c r="J77" s="44"/>
      <c r="K77" s="33"/>
    </row>
    <row r="78" spans="10:11">
      <c r="J78" s="44"/>
      <c r="K78" s="33"/>
    </row>
    <row r="79" spans="10:11">
      <c r="J79" s="44"/>
      <c r="K79" s="33"/>
    </row>
    <row r="80" spans="10:11">
      <c r="J80" s="44"/>
      <c r="K80" s="33"/>
    </row>
    <row r="81" spans="10:11">
      <c r="J81" s="44"/>
      <c r="K81" s="33"/>
    </row>
    <row r="82" spans="10:11">
      <c r="J82" s="44"/>
      <c r="K82" s="33"/>
    </row>
    <row r="83" spans="10:11">
      <c r="J83" s="44"/>
      <c r="K83" s="33"/>
    </row>
    <row r="84" spans="10:11">
      <c r="J84" s="44"/>
      <c r="K84" s="33"/>
    </row>
    <row r="85" spans="10:11">
      <c r="J85" s="44"/>
      <c r="K85" s="33"/>
    </row>
    <row r="86" spans="10:11">
      <c r="J86" s="44"/>
      <c r="K86" s="33"/>
    </row>
    <row r="87" spans="10:11">
      <c r="J87" s="44"/>
      <c r="K87" s="33"/>
    </row>
    <row r="88" spans="10:11">
      <c r="J88" s="44"/>
      <c r="K88" s="33"/>
    </row>
    <row r="89" spans="10:11">
      <c r="J89" s="44"/>
      <c r="K89" s="33"/>
    </row>
    <row r="90" spans="10:11">
      <c r="J90" s="44"/>
      <c r="K90" s="33"/>
    </row>
    <row r="91" spans="10:11">
      <c r="J91" s="44"/>
      <c r="K91" s="33"/>
    </row>
    <row r="92" spans="10:11">
      <c r="J92" s="44"/>
      <c r="K92" s="33"/>
    </row>
    <row r="93" spans="10:11">
      <c r="J93" s="44"/>
      <c r="K93" s="33"/>
    </row>
    <row r="94" spans="10:11">
      <c r="J94" s="44"/>
      <c r="K94" s="33"/>
    </row>
    <row r="95" spans="10:11">
      <c r="J95" s="44"/>
      <c r="K95" s="33"/>
    </row>
    <row r="96" spans="10:11">
      <c r="J96" s="44"/>
      <c r="K96" s="33"/>
    </row>
  </sheetData>
  <sheetProtection formatCells="0" formatColumns="0" formatRows="0" insertColumns="0" insertRows="0"/>
  <protectedRanges>
    <protectedRange algorithmName="SHA-512" hashValue="09jzJxAH+giazvQZmJXE//0PbwPk2MA19AcMNldQXcPcMJS1oCImliZCAhf2M6cySJZVX9tGxdCyjL9WdlsgIQ==" saltValue="sqwP5QeRd1XHfZLWWsfXpQ==" spinCount="100000" sqref="P7:U50" name="VALORACION"/>
  </protectedRanges>
  <autoFilter ref="A6:AB50" xr:uid="{00000000-0001-0000-0200-000000000000}"/>
  <mergeCells count="51">
    <mergeCell ref="B4:I5"/>
    <mergeCell ref="W4:AB5"/>
    <mergeCell ref="N4:V4"/>
    <mergeCell ref="N5:V5"/>
    <mergeCell ref="J4:M5"/>
    <mergeCell ref="B1:Y1"/>
    <mergeCell ref="B2:Y2"/>
    <mergeCell ref="B3:Y3"/>
    <mergeCell ref="Z3:AB3"/>
    <mergeCell ref="Z2:AB2"/>
    <mergeCell ref="Z1:AB1"/>
    <mergeCell ref="E12:E24"/>
    <mergeCell ref="F12:F24"/>
    <mergeCell ref="H7:H11"/>
    <mergeCell ref="I7:I11"/>
    <mergeCell ref="E7:E11"/>
    <mergeCell ref="G12:G24"/>
    <mergeCell ref="H12:H24"/>
    <mergeCell ref="I12:I24"/>
    <mergeCell ref="F7:F11"/>
    <mergeCell ref="G7:G11"/>
    <mergeCell ref="A12:A24"/>
    <mergeCell ref="D25:D39"/>
    <mergeCell ref="B25:B39"/>
    <mergeCell ref="A25:A39"/>
    <mergeCell ref="B7:B11"/>
    <mergeCell ref="A7:A11"/>
    <mergeCell ref="D12:D24"/>
    <mergeCell ref="B12:B24"/>
    <mergeCell ref="D7:D11"/>
    <mergeCell ref="A40:A44"/>
    <mergeCell ref="B40:B44"/>
    <mergeCell ref="D40:D44"/>
    <mergeCell ref="D45:D50"/>
    <mergeCell ref="B45:B50"/>
    <mergeCell ref="A45:A50"/>
    <mergeCell ref="E45:E50"/>
    <mergeCell ref="F45:F50"/>
    <mergeCell ref="G45:G50"/>
    <mergeCell ref="H45:H50"/>
    <mergeCell ref="I45:I50"/>
    <mergeCell ref="E40:E44"/>
    <mergeCell ref="F40:F44"/>
    <mergeCell ref="G40:G44"/>
    <mergeCell ref="H40:H44"/>
    <mergeCell ref="I40:I44"/>
    <mergeCell ref="E25:E39"/>
    <mergeCell ref="F25:F39"/>
    <mergeCell ref="G25:G39"/>
    <mergeCell ref="H25:H39"/>
    <mergeCell ref="I25:I39"/>
  </mergeCells>
  <phoneticPr fontId="22" type="noConversion"/>
  <conditionalFormatting sqref="L6">
    <cfRule type="containsText" dxfId="9" priority="6" operator="containsText" text="Negativo">
      <formula>NOT(ISERROR(SEARCH("Negativo",L6)))</formula>
    </cfRule>
    <cfRule type="containsText" dxfId="8" priority="7" operator="containsText" text="Positivo">
      <formula>NOT(ISERROR(SEARCH("Positivo",L6)))</formula>
    </cfRule>
  </conditionalFormatting>
  <conditionalFormatting sqref="L6:L1048576">
    <cfRule type="containsText" dxfId="7" priority="4" operator="containsText" text="Positivo">
      <formula>NOT(ISERROR(SEARCH("Positivo",L6)))</formula>
    </cfRule>
    <cfRule type="containsText" dxfId="6" priority="5" operator="containsText" text="Negativo">
      <formula>NOT(ISERROR(SEARCH("Negativo",L6)))</formula>
    </cfRule>
  </conditionalFormatting>
  <conditionalFormatting sqref="T6:T1048576">
    <cfRule type="containsText" dxfId="5" priority="1" operator="containsText" text="Potencialmente No Tolerable">
      <formula>NOT(ISERROR(SEARCH("Potencialmente No Tolerable",T6)))</formula>
    </cfRule>
    <cfRule type="containsText" dxfId="4" priority="2" operator="containsText" text="No Tolerable">
      <formula>NOT(ISERROR(SEARCH("No Tolerable",T6)))</formula>
    </cfRule>
    <cfRule type="containsText" dxfId="3" priority="3" operator="containsText" text="Tolerable">
      <formula>NOT(ISERROR(SEARCH("Tolerable",T6)))</formula>
    </cfRule>
  </conditionalFormatting>
  <dataValidations count="2">
    <dataValidation type="list" allowBlank="1" showInputMessage="1" showErrorMessage="1" sqref="G51:G65537" xr:uid="{00000000-0002-0000-0200-000001000000}">
      <formula1>INDIRECT(G51)</formula1>
    </dataValidation>
    <dataValidation type="list" allowBlank="1" showInputMessage="1" showErrorMessage="1" sqref="K7:K61 G7:G50" xr:uid="{00000000-0002-0000-0200-000000000000}">
      <formula1>INDIRECT(F7)</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200-000002000000}">
          <x14:formula1>
            <xm:f>LISTAS!$A$1:$C$1</xm:f>
          </x14:formula1>
          <xm:sqref>F7:F50</xm:sqref>
        </x14:dataValidation>
        <x14:dataValidation type="list" allowBlank="1" showInputMessage="1" showErrorMessage="1" xr:uid="{00000000-0002-0000-0200-000003000000}">
          <x14:formula1>
            <xm:f>LISTAS!$D$2:$D$4</xm:f>
          </x14:formula1>
          <xm:sqref>H7:H50</xm:sqref>
        </x14:dataValidation>
        <x14:dataValidation type="list" allowBlank="1" showInputMessage="1" showErrorMessage="1" xr:uid="{00000000-0002-0000-0200-000005000000}">
          <x14:formula1>
            <xm:f>LISTAS!$O$2:$O$3</xm:f>
          </x14:formula1>
          <xm:sqref>L7:L50</xm:sqref>
        </x14:dataValidation>
        <x14:dataValidation type="list" allowBlank="1" showInputMessage="1" showErrorMessage="1" xr:uid="{00000000-0002-0000-0200-000006000000}">
          <x14:formula1>
            <xm:f>LISTAS!$P$2:$P$9</xm:f>
          </x14:formula1>
          <xm:sqref>M7:M50</xm:sqref>
        </x14:dataValidation>
        <x14:dataValidation type="list" allowBlank="1" showInputMessage="1" showErrorMessage="1" xr:uid="{00000000-0002-0000-0200-000007000000}">
          <x14:formula1>
            <xm:f>LISTAS!$Q$2:$Q$4</xm:f>
          </x14:formula1>
          <xm:sqref>N7:N50</xm:sqref>
        </x14:dataValidation>
        <x14:dataValidation type="list" allowBlank="1" showInputMessage="1" showErrorMessage="1" xr:uid="{00000000-0002-0000-0200-000008000000}">
          <x14:formula1>
            <xm:f>LISTAS!$S$2:$S$4</xm:f>
          </x14:formula1>
          <xm:sqref>O7:O50</xm:sqref>
        </x14:dataValidation>
        <x14:dataValidation type="list" allowBlank="1" showInputMessage="1" showErrorMessage="1" xr:uid="{00000000-0002-0000-0200-000004000000}">
          <x14:formula1>
            <xm:f>LISTAS!$E$1:$N$1</xm:f>
          </x14:formula1>
          <xm:sqref>J7:J50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7010D-36CB-4D0A-994E-01B6462F4B81}">
  <dimension ref="A1:D35"/>
  <sheetViews>
    <sheetView topLeftCell="A5" workbookViewId="0">
      <selection activeCell="A3" sqref="A3"/>
    </sheetView>
  </sheetViews>
  <sheetFormatPr defaultColWidth="11.42578125" defaultRowHeight="18"/>
  <cols>
    <col min="1" max="1" width="46.42578125" style="17" bestFit="1" customWidth="1"/>
    <col min="2" max="2" width="23.85546875" style="17" bestFit="1" customWidth="1"/>
    <col min="3" max="3" width="19.7109375" style="18" bestFit="1" customWidth="1"/>
    <col min="4" max="16384" width="11.42578125" style="17"/>
  </cols>
  <sheetData>
    <row r="1" spans="1:4" ht="61.15" customHeight="1" thickBot="1">
      <c r="A1" s="146" t="s">
        <v>234</v>
      </c>
      <c r="B1" s="146"/>
      <c r="C1" s="146"/>
      <c r="D1" s="146"/>
    </row>
    <row r="2" spans="1:4">
      <c r="A2"/>
      <c r="B2"/>
      <c r="C2" s="68"/>
    </row>
    <row r="3" spans="1:4">
      <c r="A3" s="151" t="s">
        <v>160</v>
      </c>
      <c r="B3" s="152" t="s">
        <v>235</v>
      </c>
    </row>
    <row r="4" spans="1:4">
      <c r="A4" s="151" t="s">
        <v>14</v>
      </c>
      <c r="B4" s="152" t="s">
        <v>235</v>
      </c>
    </row>
    <row r="5" spans="1:4">
      <c r="A5" s="151" t="s">
        <v>3</v>
      </c>
      <c r="B5" s="152" t="s">
        <v>235</v>
      </c>
    </row>
    <row r="6" spans="1:4">
      <c r="A6" s="69"/>
      <c r="B6" s="69"/>
    </row>
    <row r="7" spans="1:4" s="18" customFormat="1" ht="54">
      <c r="A7" s="153" t="s">
        <v>166</v>
      </c>
      <c r="B7" s="153" t="s">
        <v>167</v>
      </c>
      <c r="C7" s="154" t="s">
        <v>236</v>
      </c>
    </row>
    <row r="8" spans="1:4" s="18" customFormat="1">
      <c r="A8" s="152" t="s">
        <v>6</v>
      </c>
      <c r="B8" s="152"/>
      <c r="C8" s="155">
        <v>20</v>
      </c>
    </row>
    <row r="9" spans="1:4" s="18" customFormat="1">
      <c r="A9" s="152" t="s">
        <v>9</v>
      </c>
      <c r="B9" s="152"/>
      <c r="C9" s="155">
        <v>13.266666666666667</v>
      </c>
    </row>
    <row r="10" spans="1:4">
      <c r="A10" s="152" t="s">
        <v>10</v>
      </c>
      <c r="B10" s="152"/>
      <c r="C10" s="155">
        <v>12</v>
      </c>
    </row>
    <row r="11" spans="1:4">
      <c r="A11" s="152" t="s">
        <v>11</v>
      </c>
      <c r="B11" s="152"/>
      <c r="C11" s="155">
        <v>5</v>
      </c>
    </row>
    <row r="12" spans="1:4">
      <c r="A12" s="152" t="s">
        <v>13</v>
      </c>
      <c r="B12" s="152"/>
      <c r="C12" s="155">
        <v>25</v>
      </c>
    </row>
    <row r="13" spans="1:4">
      <c r="A13" s="152" t="s">
        <v>4</v>
      </c>
      <c r="B13" s="152"/>
      <c r="C13" s="155">
        <v>13</v>
      </c>
    </row>
    <row r="14" spans="1:4">
      <c r="A14" s="152" t="s">
        <v>5</v>
      </c>
      <c r="B14" s="152"/>
      <c r="C14" s="155">
        <v>12</v>
      </c>
    </row>
    <row r="15" spans="1:4">
      <c r="A15" s="152" t="s">
        <v>8</v>
      </c>
      <c r="B15" s="152"/>
      <c r="C15" s="155">
        <v>5</v>
      </c>
    </row>
    <row r="16" spans="1:4">
      <c r="A16" s="152" t="s">
        <v>12</v>
      </c>
      <c r="B16" s="152"/>
      <c r="C16" s="155">
        <v>5</v>
      </c>
    </row>
    <row r="17" spans="1:3" hidden="1">
      <c r="A17" s="152" t="s">
        <v>237</v>
      </c>
      <c r="B17" s="152"/>
      <c r="C17" s="155">
        <v>12.727272727272727</v>
      </c>
    </row>
    <row r="18" spans="1:3">
      <c r="A18"/>
      <c r="B18"/>
      <c r="C18"/>
    </row>
    <row r="19" spans="1:3">
      <c r="A19"/>
      <c r="B19"/>
      <c r="C19"/>
    </row>
    <row r="20" spans="1:3">
      <c r="A20"/>
      <c r="B20"/>
      <c r="C20"/>
    </row>
    <row r="21" spans="1:3">
      <c r="A21"/>
      <c r="B21"/>
      <c r="C21"/>
    </row>
    <row r="22" spans="1:3">
      <c r="A22"/>
      <c r="B22"/>
      <c r="C22"/>
    </row>
    <row r="23" spans="1:3">
      <c r="A23"/>
      <c r="B23"/>
      <c r="C23"/>
    </row>
    <row r="24" spans="1:3">
      <c r="A24"/>
      <c r="B24"/>
      <c r="C24"/>
    </row>
    <row r="25" spans="1:3">
      <c r="A25"/>
      <c r="B25"/>
      <c r="C25"/>
    </row>
    <row r="26" spans="1:3">
      <c r="A26"/>
      <c r="B26"/>
      <c r="C26"/>
    </row>
    <row r="27" spans="1:3">
      <c r="A27"/>
      <c r="B27"/>
      <c r="C27"/>
    </row>
    <row r="28" spans="1:3">
      <c r="A28"/>
      <c r="B28"/>
      <c r="C28"/>
    </row>
    <row r="29" spans="1:3">
      <c r="A29"/>
      <c r="B29"/>
      <c r="C29"/>
    </row>
    <row r="30" spans="1:3">
      <c r="A30"/>
      <c r="B30"/>
      <c r="C30"/>
    </row>
    <row r="31" spans="1:3">
      <c r="A31"/>
      <c r="B31"/>
      <c r="C31"/>
    </row>
    <row r="32" spans="1:3">
      <c r="A32"/>
      <c r="B32"/>
      <c r="C32"/>
    </row>
    <row r="33" spans="1:3">
      <c r="A33"/>
      <c r="B33"/>
      <c r="C33"/>
    </row>
    <row r="34" spans="1:3">
      <c r="A34"/>
      <c r="B34"/>
      <c r="C34"/>
    </row>
    <row r="35" spans="1:3">
      <c r="A35"/>
      <c r="B35"/>
      <c r="C35"/>
    </row>
  </sheetData>
  <mergeCells count="1">
    <mergeCell ref="A1:D1"/>
  </mergeCells>
  <conditionalFormatting pivot="1" sqref="C8:C17">
    <cfRule type="cellIs" dxfId="2" priority="3" operator="between">
      <formula>0</formula>
      <formula>10</formula>
    </cfRule>
  </conditionalFormatting>
  <conditionalFormatting pivot="1" sqref="C8:C17">
    <cfRule type="cellIs" dxfId="1" priority="2" operator="between">
      <formula>10.01</formula>
      <formula>15</formula>
    </cfRule>
  </conditionalFormatting>
  <conditionalFormatting pivot="1" sqref="C8:C17">
    <cfRule type="cellIs" dxfId="0" priority="1" operator="greaterThan">
      <formula>15.01</formula>
    </cfRule>
  </conditionalFormatting>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19" ma:contentTypeDescription="Crear nuevo documento." ma:contentTypeScope="" ma:versionID="7f8f2aa15b94d1d17a37d61e6ccd1842">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e7ea4f9c6bb8161347968d5ec31edd15"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documentManagement>
</p:properties>
</file>

<file path=customXml/itemProps1.xml><?xml version="1.0" encoding="utf-8"?>
<ds:datastoreItem xmlns:ds="http://schemas.openxmlformats.org/officeDocument/2006/customXml" ds:itemID="{225F0E81-418F-45B2-B3D7-ECD3DAA1E9AB}"/>
</file>

<file path=customXml/itemProps2.xml><?xml version="1.0" encoding="utf-8"?>
<ds:datastoreItem xmlns:ds="http://schemas.openxmlformats.org/officeDocument/2006/customXml" ds:itemID="{C0FF9161-38E8-4FA8-A379-90D516745789}"/>
</file>

<file path=customXml/itemProps3.xml><?xml version="1.0" encoding="utf-8"?>
<ds:datastoreItem xmlns:ds="http://schemas.openxmlformats.org/officeDocument/2006/customXml" ds:itemID="{064E7CDB-E53A-45CA-9E7D-A8CCBFA91FB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 Mora</dc:creator>
  <cp:keywords/>
  <dc:description/>
  <cp:lastModifiedBy>Diego Armando Lozano Salcedo</cp:lastModifiedBy>
  <cp:revision/>
  <dcterms:created xsi:type="dcterms:W3CDTF">2022-07-08T22:04:58Z</dcterms:created>
  <dcterms:modified xsi:type="dcterms:W3CDTF">2023-11-27T12:39:57Z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0x01010058127157065FD442A2A4160924A7E2C0</vt:lpwstr>
  </property>
</Properties>
</file>