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hidePivotFieldList="1" defaultThemeVersion="166925"/>
  <mc:AlternateContent xmlns:mc="http://schemas.openxmlformats.org/markup-compatibility/2006">
    <mc:Choice Requires="x15">
      <x15ac:absPath xmlns:x15ac="http://schemas.microsoft.com/office/spreadsheetml/2010/11/ac" url="D:\Agencia Nacional de Minería\Grupo Planeación\SGA\Matrices de Aspectos e Impactos Ambientales\2023\"/>
    </mc:Choice>
  </mc:AlternateContent>
  <xr:revisionPtr revIDLastSave="23" documentId="13_ncr:1_{CB467A6A-4CF5-4D30-809B-E4B282EFC596}" xr6:coauthVersionLast="47" xr6:coauthVersionMax="47" xr10:uidLastSave="{DAE5FA97-BA5C-4E18-A77E-1370099C32F0}"/>
  <bookViews>
    <workbookView xWindow="-120" yWindow="-120" windowWidth="20730" windowHeight="11040" firstSheet="1" activeTab="3" xr2:uid="{00000000-000D-0000-FFFF-FFFF00000000}"/>
  </bookViews>
  <sheets>
    <sheet name="LISTAS" sheetId="1" r:id="rId1"/>
    <sheet name="PORTADA" sheetId="8" r:id="rId2"/>
    <sheet name="INSTRUCCIONES" sheetId="6" r:id="rId3"/>
    <sheet name="A&amp;I" sheetId="2" r:id="rId4"/>
    <sheet name="TD-A&amp;I" sheetId="7" r:id="rId5"/>
  </sheets>
  <externalReferences>
    <externalReference r:id="rId6"/>
    <externalReference r:id="rId7"/>
  </externalReferences>
  <definedNames>
    <definedName name="_xlnm._FilterDatabase" localSheetId="3" hidden="1">'A&amp;I'!$A$6:$AB$45</definedName>
    <definedName name="_xlnm.Print_Area" localSheetId="1">PORTADA!$A:$K</definedName>
    <definedName name="CARGOS">[1]ROL!$B$2:$G42</definedName>
    <definedName name="MATRIZ1">[2]LISTAS!$B$2:$B$12</definedName>
    <definedName name="MATRIZ2">[2]LISTAS!$R$2:$S$4</definedName>
    <definedName name="MATRIZ3">[2]LISTAS!$T$2:$U$4</definedName>
    <definedName name="MATRIZ4">[2]LISTAS!$AB$2:$AC$13</definedName>
    <definedName name="No_determinado">#REF!</definedName>
  </definedNames>
  <calcPr calcId="191028" concurrentCalc="0"/>
  <pivotCaches>
    <pivotCache cacheId="37152"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5" i="2" l="1"/>
  <c r="R35" i="2"/>
  <c r="R39" i="2"/>
  <c r="Q39" i="2"/>
  <c r="Q40" i="2"/>
  <c r="R40" i="2"/>
  <c r="Q41" i="2"/>
  <c r="R41" i="2"/>
  <c r="Q42" i="2"/>
  <c r="R42" i="2"/>
  <c r="Q43" i="2"/>
  <c r="R43" i="2"/>
  <c r="R45" i="2"/>
  <c r="Q45" i="2"/>
  <c r="R44" i="2"/>
  <c r="Q44" i="2"/>
  <c r="R38" i="2"/>
  <c r="Q38" i="2"/>
  <c r="R37" i="2"/>
  <c r="Q37" i="2"/>
  <c r="R36" i="2"/>
  <c r="Q36" i="2"/>
  <c r="R34" i="2"/>
  <c r="Q34" i="2"/>
  <c r="R33" i="2"/>
  <c r="Q33" i="2"/>
  <c r="R32" i="2"/>
  <c r="Q32" i="2"/>
  <c r="R31" i="2"/>
  <c r="Q31" i="2"/>
  <c r="R30" i="2"/>
  <c r="Q30" i="2"/>
  <c r="R29" i="2"/>
  <c r="Q29" i="2"/>
  <c r="R28" i="2"/>
  <c r="Q28" i="2"/>
  <c r="R27" i="2"/>
  <c r="Q27" i="2"/>
  <c r="R26" i="2"/>
  <c r="Q26" i="2"/>
  <c r="R25" i="2"/>
  <c r="Q25" i="2"/>
  <c r="R24" i="2"/>
  <c r="Q24" i="2"/>
  <c r="R23" i="2"/>
  <c r="Q23" i="2"/>
  <c r="R22" i="2"/>
  <c r="Q22" i="2"/>
  <c r="R21" i="2"/>
  <c r="Q21" i="2"/>
  <c r="R20" i="2"/>
  <c r="Q20" i="2"/>
  <c r="R19" i="2"/>
  <c r="Q19" i="2"/>
  <c r="R18" i="2"/>
  <c r="Q18" i="2"/>
  <c r="R17" i="2"/>
  <c r="Q17" i="2"/>
  <c r="R16" i="2"/>
  <c r="Q16" i="2"/>
  <c r="R15" i="2"/>
  <c r="Q15" i="2"/>
  <c r="R14" i="2"/>
  <c r="Q14" i="2"/>
  <c r="R13" i="2"/>
  <c r="Q13" i="2"/>
  <c r="R12" i="2"/>
  <c r="Q12" i="2"/>
  <c r="R11" i="2"/>
  <c r="Q11" i="2"/>
  <c r="R10" i="2"/>
  <c r="Q10" i="2"/>
  <c r="R9" i="2"/>
  <c r="Q9" i="2"/>
  <c r="R8" i="2"/>
  <c r="Q8" i="2"/>
  <c r="Q7" i="2"/>
  <c r="R7" i="2"/>
  <c r="S39" i="2"/>
  <c r="S41" i="2"/>
  <c r="T41" i="2"/>
  <c r="U41" i="2"/>
  <c r="S35" i="2"/>
  <c r="T35" i="2"/>
  <c r="U35" i="2"/>
  <c r="S40" i="2"/>
  <c r="P40" i="2"/>
  <c r="S43" i="2"/>
  <c r="P43" i="2"/>
  <c r="S42" i="2"/>
  <c r="P42" i="2"/>
  <c r="T39" i="2"/>
  <c r="U39" i="2"/>
  <c r="P39" i="2"/>
  <c r="S34" i="2"/>
  <c r="P34" i="2"/>
  <c r="S31" i="2"/>
  <c r="T31" i="2"/>
  <c r="U31" i="2"/>
  <c r="S27" i="2"/>
  <c r="T27" i="2"/>
  <c r="U27" i="2"/>
  <c r="S26" i="2"/>
  <c r="T26" i="2"/>
  <c r="U26" i="2"/>
  <c r="S30" i="2"/>
  <c r="T30" i="2"/>
  <c r="U30" i="2"/>
  <c r="S38" i="2"/>
  <c r="T38" i="2"/>
  <c r="U38" i="2"/>
  <c r="S29" i="2"/>
  <c r="T29" i="2"/>
  <c r="U29" i="2"/>
  <c r="S33" i="2"/>
  <c r="T33" i="2"/>
  <c r="U33" i="2"/>
  <c r="S37" i="2"/>
  <c r="T37" i="2"/>
  <c r="U37" i="2"/>
  <c r="S45" i="2"/>
  <c r="P45" i="2"/>
  <c r="S28" i="2"/>
  <c r="P28" i="2"/>
  <c r="S32" i="2"/>
  <c r="T32" i="2"/>
  <c r="U32" i="2"/>
  <c r="S36" i="2"/>
  <c r="P36" i="2"/>
  <c r="S44" i="2"/>
  <c r="P44" i="2"/>
  <c r="S25" i="2"/>
  <c r="T25" i="2"/>
  <c r="U25" i="2"/>
  <c r="S24" i="2"/>
  <c r="T24" i="2"/>
  <c r="U24" i="2"/>
  <c r="S23" i="2"/>
  <c r="P23" i="2"/>
  <c r="S22" i="2"/>
  <c r="P22" i="2"/>
  <c r="S21" i="2"/>
  <c r="P21" i="2"/>
  <c r="S20" i="2"/>
  <c r="P20" i="2"/>
  <c r="S19" i="2"/>
  <c r="P19" i="2"/>
  <c r="S18" i="2"/>
  <c r="P18" i="2"/>
  <c r="S17" i="2"/>
  <c r="T17" i="2"/>
  <c r="U17" i="2"/>
  <c r="S16" i="2"/>
  <c r="P16" i="2"/>
  <c r="S15" i="2"/>
  <c r="P15" i="2"/>
  <c r="S14" i="2"/>
  <c r="P14" i="2"/>
  <c r="S13" i="2"/>
  <c r="P13" i="2"/>
  <c r="S12" i="2"/>
  <c r="T12" i="2"/>
  <c r="U12" i="2"/>
  <c r="S11" i="2"/>
  <c r="T11" i="2"/>
  <c r="U11" i="2"/>
  <c r="S10" i="2"/>
  <c r="P10" i="2"/>
  <c r="S9" i="2"/>
  <c r="P9" i="2"/>
  <c r="S8" i="2"/>
  <c r="T8" i="2"/>
  <c r="U8" i="2"/>
  <c r="S7" i="2"/>
  <c r="P7" i="2"/>
  <c r="P24" i="2"/>
  <c r="P41" i="2"/>
  <c r="P35" i="2"/>
  <c r="T40" i="2"/>
  <c r="U40" i="2"/>
  <c r="T42" i="2"/>
  <c r="U42" i="2"/>
  <c r="T43" i="2"/>
  <c r="U43" i="2"/>
  <c r="P31" i="2"/>
  <c r="T34" i="2"/>
  <c r="U34" i="2"/>
  <c r="T45" i="2"/>
  <c r="U45" i="2"/>
  <c r="T16" i="2"/>
  <c r="U16" i="2"/>
  <c r="P38" i="2"/>
  <c r="T19" i="2"/>
  <c r="U19" i="2"/>
  <c r="T44" i="2"/>
  <c r="U44" i="2"/>
  <c r="P12" i="2"/>
  <c r="P33" i="2"/>
  <c r="P32" i="2"/>
  <c r="P30" i="2"/>
  <c r="P29" i="2"/>
  <c r="T28" i="2"/>
  <c r="U28" i="2"/>
  <c r="P27" i="2"/>
  <c r="P26" i="2"/>
  <c r="P11" i="2"/>
  <c r="P37" i="2"/>
  <c r="T36" i="2"/>
  <c r="U36" i="2"/>
  <c r="P17" i="2"/>
  <c r="P25" i="2"/>
  <c r="T23" i="2"/>
  <c r="U23" i="2"/>
  <c r="T22" i="2"/>
  <c r="U22" i="2"/>
  <c r="T21" i="2"/>
  <c r="U21" i="2"/>
  <c r="T20" i="2"/>
  <c r="U20" i="2"/>
  <c r="T18" i="2"/>
  <c r="U18" i="2"/>
  <c r="T15" i="2"/>
  <c r="U15" i="2"/>
  <c r="T14" i="2"/>
  <c r="U14" i="2"/>
  <c r="T13" i="2"/>
  <c r="U13" i="2"/>
  <c r="T10" i="2"/>
  <c r="U10" i="2"/>
  <c r="T9" i="2"/>
  <c r="U9" i="2"/>
  <c r="P8" i="2"/>
  <c r="T7" i="2"/>
  <c r="U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Juliet Mora</author>
  </authors>
  <commentList>
    <comment ref="X6" authorId="0" shapeId="0" xr:uid="{00000000-0006-0000-0200-000001000000}">
      <text>
        <r>
          <rPr>
            <b/>
            <sz val="9"/>
            <color indexed="81"/>
            <rFont val="Tahoma"/>
            <family val="2"/>
          </rPr>
          <t>Año anterior</t>
        </r>
      </text>
    </comment>
  </commentList>
</comments>
</file>

<file path=xl/sharedStrings.xml><?xml version="1.0" encoding="utf-8"?>
<sst xmlns="http://schemas.openxmlformats.org/spreadsheetml/2006/main" count="559" uniqueCount="243">
  <si>
    <t>ESSM</t>
  </si>
  <si>
    <t>PASSM</t>
  </si>
  <si>
    <t>PAR</t>
  </si>
  <si>
    <t>Condiciones de operación</t>
  </si>
  <si>
    <t>Generación_de_Emisiones</t>
  </si>
  <si>
    <t>Generación_de_vertimientos</t>
  </si>
  <si>
    <t>Consumo_del_recurso_hídrico</t>
  </si>
  <si>
    <t>Ocupación_del_suelo</t>
  </si>
  <si>
    <t>Generación_de_derrames</t>
  </si>
  <si>
    <t>Generación_de_residuos</t>
  </si>
  <si>
    <t>Consumo_de_materias_primas_e_insumos</t>
  </si>
  <si>
    <t>Generación_de_empleo</t>
  </si>
  <si>
    <t>Uso_de_publicidad</t>
  </si>
  <si>
    <t>Consumo_de_energía_eléctrica</t>
  </si>
  <si>
    <t>Tipo de impacto</t>
  </si>
  <si>
    <t>Componente Ambiental</t>
  </si>
  <si>
    <t>Probabilidad</t>
  </si>
  <si>
    <t>Valor probabilidad</t>
  </si>
  <si>
    <t>Consecuencia</t>
  </si>
  <si>
    <t>Valor consecuencia</t>
  </si>
  <si>
    <t>Significancia</t>
  </si>
  <si>
    <t>ESSM Amagá</t>
  </si>
  <si>
    <t>PASSM Bucaramanga</t>
  </si>
  <si>
    <t>Sede Central - Bogotá</t>
  </si>
  <si>
    <t>Normal</t>
  </si>
  <si>
    <t>Contaminación por emisión de contaminantes criterio</t>
  </si>
  <si>
    <t>Contaminación por descarga por aguas residuales domésticas</t>
  </si>
  <si>
    <t>Agotamiento del recurso hídrico</t>
  </si>
  <si>
    <t>Afectación por disminución del recurso</t>
  </si>
  <si>
    <t>Contaminación del suelo</t>
  </si>
  <si>
    <t>Contaminación por generación de residuos orgánicos</t>
  </si>
  <si>
    <t>Agotamiento General de los recursos naturales</t>
  </si>
  <si>
    <t>Desarrollo del recurso humano</t>
  </si>
  <si>
    <t>Contaminación visual</t>
  </si>
  <si>
    <t>Presión sobre el recurso energético eléctrico</t>
  </si>
  <si>
    <t>Negativo</t>
  </si>
  <si>
    <t>Atmosférico - aire</t>
  </si>
  <si>
    <t>Improbable</t>
  </si>
  <si>
    <t>Baja</t>
  </si>
  <si>
    <t>Tolerable</t>
  </si>
  <si>
    <t>ESSM Cúcuta</t>
  </si>
  <si>
    <t>PASSM Marmato</t>
  </si>
  <si>
    <t>PAR Bucaramanga</t>
  </si>
  <si>
    <t>Anormal</t>
  </si>
  <si>
    <t>Contaminación por emisión de gases de efecto invernadero (GEI)</t>
  </si>
  <si>
    <t>Contaminación por descarga por aguas residuales NO domésticas</t>
  </si>
  <si>
    <t>Aprovechamiento del recurso hídrico</t>
  </si>
  <si>
    <t>Contaminación por generación de residuos peligrosos</t>
  </si>
  <si>
    <t>Positivo</t>
  </si>
  <si>
    <t>Hidrológico - agua</t>
  </si>
  <si>
    <t>Probable</t>
  </si>
  <si>
    <t>Moderada</t>
  </si>
  <si>
    <t>No tolerable</t>
  </si>
  <si>
    <t>ESSM Jamundí</t>
  </si>
  <si>
    <t>PASSM Pasto</t>
  </si>
  <si>
    <t>PAR Cali</t>
  </si>
  <si>
    <t>Situación de emergencia</t>
  </si>
  <si>
    <t>Contaminación por emisión de sustancias tóxicas</t>
  </si>
  <si>
    <t>Contaminación por generación de residuos de escombro</t>
  </si>
  <si>
    <t>Geológico - suelo</t>
  </si>
  <si>
    <t>Certero</t>
  </si>
  <si>
    <t>Alta</t>
  </si>
  <si>
    <t>Potencialmente no tolerable</t>
  </si>
  <si>
    <t>ESSM Nobsa</t>
  </si>
  <si>
    <t>PASSM Remedios</t>
  </si>
  <si>
    <t>PAR Cartagena</t>
  </si>
  <si>
    <t>Contaminación por emisión de sustancias molestas (olores)</t>
  </si>
  <si>
    <t>Contaminación por generación de residuos aprovechables</t>
  </si>
  <si>
    <t>Biológico - biodiversidad</t>
  </si>
  <si>
    <t>ESSM Ubaté</t>
  </si>
  <si>
    <t>PAR Cúcuta</t>
  </si>
  <si>
    <t>Contaminación por emisión de ruido</t>
  </si>
  <si>
    <t>Contaminación por generación de residuos No aprovechables</t>
  </si>
  <si>
    <t>Sociocultural - social</t>
  </si>
  <si>
    <t>PAR Ibagué</t>
  </si>
  <si>
    <t>Aprovechamiento de residuos aprovechables</t>
  </si>
  <si>
    <t>Paisajístico</t>
  </si>
  <si>
    <t>PAR Manizales</t>
  </si>
  <si>
    <t>PAR Medellín</t>
  </si>
  <si>
    <t>Energético</t>
  </si>
  <si>
    <t>PAR Nobsa</t>
  </si>
  <si>
    <t>PAR Pasto</t>
  </si>
  <si>
    <t>PAR Quibdó</t>
  </si>
  <si>
    <t>PAR Valledupar</t>
  </si>
  <si>
    <t>MATRIZ ASPECTOS E IMPACTOS AMBIENTALES</t>
  </si>
  <si>
    <t>MANUAL DEL SISTEMA INTEGRADO DE GESTIÓN</t>
  </si>
  <si>
    <t>INSTRUCCIONES DE DILIGENCIAMIENTO</t>
  </si>
  <si>
    <t>ASPECTOS E IMPACTOS AMBIENTALES - A&amp;I</t>
  </si>
  <si>
    <t>CONTROL DE CAMBIOS</t>
  </si>
  <si>
    <t>VERSIÓN</t>
  </si>
  <si>
    <t>FECHA</t>
  </si>
  <si>
    <t>DESCRIPCIÓN DEL CAMBIO</t>
  </si>
  <si>
    <t>Creación del documento</t>
  </si>
  <si>
    <t>Valoración y control del aspecto e impacto ambiental 2019-2020</t>
  </si>
  <si>
    <t>Valoración y control del aspecto e impacto ambiental 2020 extraordinaria</t>
  </si>
  <si>
    <t>Valoración y control del aspecto e impacto ambiental 2021</t>
  </si>
  <si>
    <t>Actualización metodo y ajuste a la matriz para la identificación, valoración y significancia de los aspectos e impactos ambientales 2022</t>
  </si>
  <si>
    <t>Actualización de la valoración y control del aspecto e impacto ambiental 2023</t>
  </si>
  <si>
    <t>ELABORÓ</t>
  </si>
  <si>
    <t>REVISÓ</t>
  </si>
  <si>
    <t>APROBÓ</t>
  </si>
  <si>
    <r>
      <rPr>
        <b/>
        <sz val="10"/>
        <color rgb="FF000000"/>
        <rFont val="Arial Narrow"/>
      </rPr>
      <t>Nombre:</t>
    </r>
    <r>
      <rPr>
        <sz val="10"/>
        <color rgb="FF000000"/>
        <rFont val="Arial Narrow"/>
      </rPr>
      <t xml:space="preserve"> Yenny Yassiris Gómez Pinilla
</t>
    </r>
    <r>
      <rPr>
        <b/>
        <sz val="10"/>
        <color rgb="FF000000"/>
        <rFont val="Arial Narrow"/>
      </rPr>
      <t>Cargo:</t>
    </r>
    <r>
      <rPr>
        <sz val="10"/>
        <color rgb="FF000000"/>
        <rFont val="Arial Narrow"/>
      </rPr>
      <t xml:space="preserve">  Contratista Grupo de Planeación
</t>
    </r>
  </si>
  <si>
    <r>
      <rPr>
        <b/>
        <sz val="10"/>
        <color rgb="FF000000"/>
        <rFont val="Arial Narrow"/>
      </rPr>
      <t xml:space="preserve">Nombre: </t>
    </r>
    <r>
      <rPr>
        <sz val="10"/>
        <color rgb="FF000000"/>
        <rFont val="Arial Narrow"/>
      </rPr>
      <t xml:space="preserve">Esteban Felipe Castillo Jimenez
</t>
    </r>
    <r>
      <rPr>
        <b/>
        <sz val="10"/>
        <color rgb="FF000000"/>
        <rFont val="Arial Narrow"/>
      </rPr>
      <t>Cargo:</t>
    </r>
    <r>
      <rPr>
        <sz val="10"/>
        <color rgb="FF000000"/>
        <rFont val="Arial Narrow"/>
      </rPr>
      <t xml:space="preserve">  Coordinador Grupo de Planeación
</t>
    </r>
    <r>
      <rPr>
        <b/>
        <sz val="10"/>
        <color rgb="FF000000"/>
        <rFont val="Arial Narrow"/>
      </rPr>
      <t>Nombre</t>
    </r>
    <r>
      <rPr>
        <sz val="10"/>
        <color rgb="FF000000"/>
        <rFont val="Arial Narrow"/>
      </rPr>
      <t xml:space="preserve">:Diego Armando Lozano Salcedo
</t>
    </r>
    <r>
      <rPr>
        <b/>
        <sz val="10"/>
        <color rgb="FF000000"/>
        <rFont val="Arial Narrow"/>
      </rPr>
      <t>Cargo:</t>
    </r>
    <r>
      <rPr>
        <sz val="10"/>
        <color rgb="FF000000"/>
        <rFont val="Arial Narrow"/>
      </rPr>
      <t xml:space="preserve">  Contratista Grupo de Planeación</t>
    </r>
  </si>
  <si>
    <r>
      <rPr>
        <b/>
        <sz val="10"/>
        <color rgb="FF000000"/>
        <rFont val="Arial Narrow"/>
      </rPr>
      <t xml:space="preserve">Nombre: </t>
    </r>
    <r>
      <rPr>
        <sz val="10"/>
        <color rgb="FF000000"/>
        <rFont val="Arial Narrow"/>
      </rPr>
      <t xml:space="preserve">Esteban Felipe Castillo Jimenez
</t>
    </r>
    <r>
      <rPr>
        <b/>
        <sz val="10"/>
        <color rgb="FF000000"/>
        <rFont val="Arial Narrow"/>
      </rPr>
      <t>Cargo:</t>
    </r>
    <r>
      <rPr>
        <sz val="10"/>
        <color rgb="FF000000"/>
        <rFont val="Arial Narrow"/>
      </rPr>
      <t xml:space="preserve">  Coordinador Grupo de Planeación
</t>
    </r>
  </si>
  <si>
    <t>INSTRUCCIONES</t>
  </si>
  <si>
    <t>El documento está compuesto por tres hojas de la siguiente manera:</t>
  </si>
  <si>
    <r>
      <t>A&amp;I:</t>
    </r>
    <r>
      <rPr>
        <sz val="9"/>
        <color indexed="8"/>
        <rFont val="Arial Narrow"/>
        <family val="2"/>
      </rPr>
      <t xml:space="preserve"> En esta hoja se identifican y valoran los aspectos e impactos ambientales por Procesos, Actividades, Productos y Servicios</t>
    </r>
    <r>
      <rPr>
        <b/>
        <sz val="9"/>
        <color indexed="8"/>
        <rFont val="Arial Narrow"/>
        <family val="2"/>
      </rPr>
      <t xml:space="preserve"> </t>
    </r>
    <r>
      <rPr>
        <sz val="9"/>
        <color indexed="8"/>
        <rFont val="Arial Narrow"/>
        <family val="2"/>
      </rPr>
      <t>agrupados en cinco actividades estratégicas ( Administrativas, Servicios generales, Mantenimiento, Servicio al cliente y Traslados o comisiones), que interactuan directamente con los diferentes componentes ambientales y que como resultado del desarrollo generan un impacto positivo o negativo sobre los recursos y el ambiente.</t>
    </r>
  </si>
  <si>
    <r>
      <t>TD-A&amp;I:</t>
    </r>
    <r>
      <rPr>
        <sz val="9"/>
        <color indexed="8"/>
        <rFont val="Arial Narrow"/>
        <family val="2"/>
      </rPr>
      <t xml:space="preserve"> En esta hoja se podrá obtener la información referente al comportamiento y priorización de los aspectos e impactos ambientales significativos que requieren de control de acuerdo a la valorización realizada</t>
    </r>
    <r>
      <rPr>
        <b/>
        <sz val="9"/>
        <color indexed="8"/>
        <rFont val="Arial Narrow"/>
        <family val="2"/>
      </rPr>
      <t>.</t>
    </r>
  </si>
  <si>
    <r>
      <t>GD-GENERAL</t>
    </r>
    <r>
      <rPr>
        <sz val="9"/>
        <color indexed="8"/>
        <rFont val="Arial Narrow"/>
        <family val="2"/>
      </rPr>
      <t>: En esta hoja se gráfican los resultados obtenidos en la hojaTD-A&amp;I. El gráfico es dinámico.</t>
    </r>
  </si>
  <si>
    <t>HOJA A&amp;I</t>
  </si>
  <si>
    <r>
      <rPr>
        <b/>
        <sz val="9"/>
        <color indexed="8"/>
        <rFont val="Arial Narrow"/>
        <family val="2"/>
      </rPr>
      <t xml:space="preserve">Fecha de registro: </t>
    </r>
    <r>
      <rPr>
        <sz val="9"/>
        <color indexed="8"/>
        <rFont val="Arial Narrow"/>
        <family val="2"/>
      </rPr>
      <t>se debe registrar la fecha en la que se identifica la fuente del aspecto e impacto ambiental.</t>
    </r>
  </si>
  <si>
    <t>Sección Identificación de Procesos, Actividades, Productos y Servicios:</t>
  </si>
  <si>
    <r>
      <t>Macroproceso:</t>
    </r>
    <r>
      <rPr>
        <sz val="9"/>
        <color indexed="8"/>
        <rFont val="Arial Narrow"/>
        <family val="2"/>
      </rPr>
      <t xml:space="preserve"> comprende los procesos Estratégicos, Misionales, de Apoyo y Evaluación de la entidad que interconectados entre si son esenciales para alcanzar los objetivos estratégicos de la entidad. </t>
    </r>
    <r>
      <rPr>
        <b/>
        <sz val="9"/>
        <color indexed="8"/>
        <rFont val="Arial Narrow"/>
        <family val="2"/>
      </rPr>
      <t xml:space="preserve"> </t>
    </r>
    <r>
      <rPr>
        <sz val="9"/>
        <color indexed="8"/>
        <rFont val="Arial Narrow"/>
        <family val="2"/>
      </rPr>
      <t>Se debe escoger de la lista desplegable el Macroproceso al cual pertenece el proceso, actividad, bien o servicio específico a valorar</t>
    </r>
  </si>
  <si>
    <r>
      <rPr>
        <b/>
        <sz val="9"/>
        <color indexed="8"/>
        <rFont val="Arial Narrow"/>
        <family val="2"/>
      </rPr>
      <t xml:space="preserve">Proceso: </t>
    </r>
    <r>
      <rPr>
        <sz val="9"/>
        <color indexed="8"/>
        <rFont val="Arial Narrow"/>
        <family val="2"/>
      </rPr>
      <t>Conjunto de actividades interrelacionadas o que interactúan entre si y que estan determinadas de acuerdo al mapa de procesos definido para la ANM. Se realiza la agrupación de los procesos de acuerdo a la naturaleza de las actividades, carateristicas y similud en la operación.</t>
    </r>
  </si>
  <si>
    <r>
      <rPr>
        <b/>
        <sz val="9"/>
        <color indexed="8"/>
        <rFont val="Arial Narrow"/>
        <family val="2"/>
      </rPr>
      <t xml:space="preserve">Actividades: </t>
    </r>
    <r>
      <rPr>
        <sz val="9"/>
        <color indexed="8"/>
        <rFont val="Arial Narrow"/>
        <family val="2"/>
      </rPr>
      <t xml:space="preserve">Se presenta la priorización de las actividades que se desarrollan en la ANM, donde se identifican y priorizan los aspectos e impactos mas relevantes </t>
    </r>
  </si>
  <si>
    <r>
      <t xml:space="preserve">Descripción de la Actividad: </t>
    </r>
    <r>
      <rPr>
        <sz val="9"/>
        <color indexed="8"/>
        <rFont val="Arial Narrow"/>
        <family val="2"/>
      </rPr>
      <t>se realiza la descripción general de las acciones o tareas específicas que se desarrollan por cada actividad</t>
    </r>
    <r>
      <rPr>
        <b/>
        <sz val="9"/>
        <color rgb="FF000000"/>
        <rFont val="Arial Narrow"/>
        <family val="2"/>
      </rPr>
      <t xml:space="preserve"> (estas actividades se sintetizan de las actividades descritas en los mapas de riesgos de gestión y corrupción por cada proceso)</t>
    </r>
  </si>
  <si>
    <r>
      <t>Producto/Servicio:</t>
    </r>
    <r>
      <rPr>
        <sz val="9"/>
        <color indexed="8"/>
        <rFont val="Arial Narrow"/>
        <family val="2"/>
      </rPr>
      <t xml:space="preserve"> es la materialización o resultado de las actividades  de acuerdo a los objetivos o metas establecidos</t>
    </r>
  </si>
  <si>
    <r>
      <rPr>
        <b/>
        <sz val="9"/>
        <color indexed="8"/>
        <rFont val="Arial Narrow"/>
        <family val="2"/>
      </rPr>
      <t>Tipo de sede:</t>
    </r>
    <r>
      <rPr>
        <sz val="9"/>
        <color indexed="8"/>
        <rFont val="Arial Narrow"/>
        <family val="2"/>
      </rPr>
      <t xml:space="preserve"> se debe escoger el tipo de sede en la cual se identifica  el aspecto e impacto ambiental.</t>
    </r>
  </si>
  <si>
    <r>
      <rPr>
        <b/>
        <sz val="9"/>
        <color indexed="8"/>
        <rFont val="Arial Narrow"/>
        <family val="2"/>
      </rPr>
      <t>Sede:</t>
    </r>
    <r>
      <rPr>
        <sz val="9"/>
        <color indexed="8"/>
        <rFont val="Arial Narrow"/>
        <family val="2"/>
      </rPr>
      <t xml:space="preserve"> se debe escoger la sede en la cual se identifiica  el aspecto e impacto ambiental.</t>
    </r>
  </si>
  <si>
    <r>
      <rPr>
        <b/>
        <sz val="9"/>
        <color indexed="8"/>
        <rFont val="Arial Narrow"/>
        <family val="2"/>
      </rPr>
      <t xml:space="preserve">Condiciones de operación: </t>
    </r>
    <r>
      <rPr>
        <sz val="9"/>
        <color indexed="8"/>
        <rFont val="Arial Narrow"/>
        <family val="2"/>
      </rPr>
      <t>se debe escoger de la lista desplegable si el aspecto e impacto ambiental identificado se desarrolla bajo condiciones normales, anormales o de emergencia.</t>
    </r>
  </si>
  <si>
    <r>
      <rPr>
        <b/>
        <sz val="9"/>
        <color indexed="8"/>
        <rFont val="Arial Narrow"/>
        <family val="2"/>
      </rPr>
      <t>Descripción de la condición:</t>
    </r>
    <r>
      <rPr>
        <sz val="9"/>
        <color indexed="8"/>
        <rFont val="Arial Narrow"/>
        <family val="2"/>
      </rPr>
      <t xml:space="preserve"> si el proceso se desarrolla bajo condiciones anormales de operación o situaciones de emergencia se debe describir la condición bajo la cual se realizará la identificación y valoración  del aspecto e impacto ambiental.</t>
    </r>
  </si>
  <si>
    <t>Sección identificación del aspecto e impacto ambiental:</t>
  </si>
  <si>
    <r>
      <rPr>
        <b/>
        <sz val="9"/>
        <color indexed="8"/>
        <rFont val="Arial Narrow"/>
        <family val="2"/>
      </rPr>
      <t>Aspecto ambiental:</t>
    </r>
    <r>
      <rPr>
        <sz val="9"/>
        <color indexed="8"/>
        <rFont val="Arial Narrow"/>
        <family val="2"/>
      </rPr>
      <t xml:space="preserve"> se debe seleccionar de la lista desplegable el aspecto ambiental que se genera de la interacción de la actividad con el medio ambiente.</t>
    </r>
  </si>
  <si>
    <r>
      <rPr>
        <b/>
        <sz val="9"/>
        <color indexed="8"/>
        <rFont val="Arial Narrow"/>
        <family val="2"/>
      </rPr>
      <t>Impacto ambiental:</t>
    </r>
    <r>
      <rPr>
        <sz val="9"/>
        <color indexed="8"/>
        <rFont val="Arial Narrow"/>
        <family val="2"/>
      </rPr>
      <t xml:space="preserve"> se debe seleciconar el impacto ambiental que se genera del aspecto ambiental que se ha identificado.</t>
    </r>
  </si>
  <si>
    <r>
      <rPr>
        <b/>
        <sz val="9"/>
        <color indexed="8"/>
        <rFont val="Arial Narrow"/>
        <family val="2"/>
      </rPr>
      <t>Tipo de impacto: s</t>
    </r>
    <r>
      <rPr>
        <sz val="9"/>
        <color indexed="8"/>
        <rFont val="Arial Narrow"/>
        <family val="2"/>
      </rPr>
      <t>e debe establecer si el impacto que se genera es negativo o positivo sobre el medio ambiente.</t>
    </r>
  </si>
  <si>
    <r>
      <rPr>
        <b/>
        <sz val="9"/>
        <color indexed="8"/>
        <rFont val="Arial Narrow"/>
        <family val="2"/>
      </rPr>
      <t>Componente Ambiental:</t>
    </r>
    <r>
      <rPr>
        <sz val="9"/>
        <color indexed="8"/>
        <rFont val="Arial Narrow"/>
        <family val="2"/>
      </rPr>
      <t xml:space="preserve"> se debe seleccionar de la lista desplegable el principal recurso natural que interactua o interviene en la actividad</t>
    </r>
  </si>
  <si>
    <t>Sección valoración del aspecto e impacto ambiental A&amp;I (inicial o secuencial):</t>
  </si>
  <si>
    <r>
      <rPr>
        <b/>
        <sz val="9"/>
        <color indexed="8"/>
        <rFont val="Arial Narrow"/>
        <family val="2"/>
      </rPr>
      <t>Fecha de valoración:</t>
    </r>
    <r>
      <rPr>
        <sz val="9"/>
        <color indexed="8"/>
        <rFont val="Arial Narrow"/>
        <family val="2"/>
      </rPr>
      <t xml:space="preserve"> se debe escribir la fecha en la que se realiza la valoración inicial del aspecto e impacto ambiental.</t>
    </r>
  </si>
  <si>
    <r>
      <rPr>
        <b/>
        <sz val="9"/>
        <color indexed="8"/>
        <rFont val="Arial Narrow"/>
        <family val="2"/>
      </rPr>
      <t>Probabilidad:</t>
    </r>
    <r>
      <rPr>
        <sz val="9"/>
        <color indexed="8"/>
        <rFont val="Arial Narrow"/>
        <family val="2"/>
      </rPr>
      <t xml:space="preserve"> se debe escoger la probabilidad en una escala de 1 (improbable) - 3 (probable) - 5 (certero) en la cual se puede presentar el aspecto e impacto ambiental, siempre respondiendo a la siguiente pregunta ¿Qué tan probable es que el impacto y por ende el aspecto ambiental genere efectos sobre el medio ambiente?</t>
    </r>
  </si>
  <si>
    <r>
      <rPr>
        <b/>
        <sz val="9"/>
        <color indexed="8"/>
        <rFont val="Arial Narrow"/>
        <family val="2"/>
      </rPr>
      <t xml:space="preserve">Consecuencia: </t>
    </r>
    <r>
      <rPr>
        <sz val="9"/>
        <color indexed="8"/>
        <rFont val="Arial Narrow"/>
        <family val="2"/>
      </rPr>
      <t>se debe escoger la consecuencia en una escala de 1 (bajo) - 3 (medio) - 5 (alto) en la cual el aspecto e impacto ambiental puede generar algun efecto, siempre respondiendo a la siguiente pregunta ¿Qué tan significativo puede ser el efecto que puede generar el impacto y por ende el aspecto ambiental sobre el medio ambiente?</t>
    </r>
  </si>
  <si>
    <r>
      <t xml:space="preserve">Valoración inicial:  </t>
    </r>
    <r>
      <rPr>
        <sz val="9"/>
        <color indexed="8"/>
        <rFont val="Arial Narrow"/>
        <family val="2"/>
      </rPr>
      <t>el valor será calculado automaticamente por el calculo que se realiza entre  la probabilidad y la consecuencia. Podrá obtener los valores de alto, moderado o bajo.</t>
    </r>
  </si>
  <si>
    <r>
      <rPr>
        <b/>
        <sz val="9"/>
        <color indexed="8"/>
        <rFont val="Arial Narrow"/>
        <family val="2"/>
      </rPr>
      <t>Valor probabilidad, Valor consecuencial, Valor valoración inicial (año):</t>
    </r>
    <r>
      <rPr>
        <sz val="9"/>
        <color indexed="8"/>
        <rFont val="Arial Narrow"/>
        <family val="2"/>
      </rPr>
      <t xml:space="preserve">  los valores seran calculados automaticamente de acuerdo a los criterios cualitativos que se escogan en la probabilidad, consecuencia y valoración inicial. Los resultados seran cuantitativos de acuerdo a los criterios de valoración definidos en la tabla de "Valoración Significancia y Susceptibilidad Aspectos e impactos ambientales" detallados en el procedimiento EST1-P-005-I-001_V3 INSTRUCTIVO ASPECTOS E IMPACTOS AMBIENTALES</t>
    </r>
  </si>
  <si>
    <r>
      <rPr>
        <b/>
        <sz val="9"/>
        <color indexed="8"/>
        <rFont val="Arial Narrow"/>
        <family val="2"/>
      </rPr>
      <t>Significancia del A&amp;I:</t>
    </r>
    <r>
      <rPr>
        <sz val="9"/>
        <color indexed="8"/>
        <rFont val="Arial Narrow"/>
        <family val="2"/>
      </rPr>
      <t xml:space="preserve"> el valor será calculado atomaticamente en el cual se establecerá si el aspecto e impacto ambiental valorado es tolerable, protencialmente no tolerable o no tolerable.</t>
    </r>
  </si>
  <si>
    <r>
      <rPr>
        <b/>
        <sz val="9"/>
        <color indexed="8"/>
        <rFont val="Arial Narrow"/>
        <family val="2"/>
      </rPr>
      <t xml:space="preserve">Control ambiental: </t>
    </r>
    <r>
      <rPr>
        <sz val="9"/>
        <color indexed="8"/>
        <rFont val="Arial Narrow"/>
        <family val="2"/>
      </rPr>
      <t>el valor será calculado automaticamente de acuerdo a los resutlados de la significancia del aspecto e impacto ambiental. Sólo requerirá control ambiental, los aspectos e impactos ambientales no tolerables.</t>
    </r>
  </si>
  <si>
    <r>
      <rPr>
        <b/>
        <sz val="9"/>
        <color indexed="8"/>
        <rFont val="Arial Narrow"/>
        <family val="2"/>
      </rPr>
      <t>Descripción de la valoración inicial y el control del aspecto e impacto ambiental:</t>
    </r>
    <r>
      <rPr>
        <sz val="9"/>
        <color indexed="8"/>
        <rFont val="Arial Narrow"/>
        <family val="2"/>
      </rPr>
      <t xml:space="preserve"> se debe describir la razón por la cual se realizó la valoración del aspecto e impacto ambiental o los ajustes que se realicen sobre esta.</t>
    </r>
  </si>
  <si>
    <t>Sección desempeño ambiental año (número de año):</t>
  </si>
  <si>
    <r>
      <rPr>
        <b/>
        <sz val="9"/>
        <color indexed="8"/>
        <rFont val="Arial Narrow"/>
        <family val="2"/>
      </rPr>
      <t>Unidad de medición:</t>
    </r>
    <r>
      <rPr>
        <sz val="9"/>
        <color indexed="8"/>
        <rFont val="Arial Narrow"/>
        <family val="2"/>
      </rPr>
      <t xml:space="preserve"> si el aspecto e impacto ambiental se encuentra bajo control, se debió haber establecido una unidad de medición bajo la cual se llevará su control. En este espacio se debe poner dicha unidad de medición.</t>
    </r>
  </si>
  <si>
    <r>
      <rPr>
        <b/>
        <sz val="9"/>
        <color indexed="8"/>
        <rFont val="Arial Narrow"/>
        <family val="2"/>
      </rPr>
      <t>Desempeño ambiental (del año anterior):</t>
    </r>
    <r>
      <rPr>
        <sz val="9"/>
        <color indexed="8"/>
        <rFont val="Arial Narrow"/>
        <family val="2"/>
      </rPr>
      <t xml:space="preserve"> si el aspecto e impacto ambiental se encuentra bajo control, se debe tener un control sobre su desempeño ambiental para lo cual tendrá que ponerse en esta casilla el valor del desempeño del año anterior.</t>
    </r>
  </si>
  <si>
    <r>
      <rPr>
        <b/>
        <sz val="9"/>
        <color indexed="8"/>
        <rFont val="Arial Narrow"/>
        <family val="2"/>
      </rPr>
      <t xml:space="preserve">Meta porcentual (del año anterior): </t>
    </r>
    <r>
      <rPr>
        <sz val="9"/>
        <color indexed="8"/>
        <rFont val="Arial Narrow"/>
        <family val="2"/>
      </rPr>
      <t>si el aspecto e impacto ambiental se encuentra bajo control, se debe poner el valor de la meta establecida para el año anterior.</t>
    </r>
  </si>
  <si>
    <r>
      <rPr>
        <b/>
        <sz val="9"/>
        <color indexed="8"/>
        <rFont val="Arial Narrow"/>
        <family val="2"/>
      </rPr>
      <t>Meta unitaria:</t>
    </r>
    <r>
      <rPr>
        <sz val="9"/>
        <color indexed="8"/>
        <rFont val="Arial Narrow"/>
        <family val="2"/>
      </rPr>
      <t xml:space="preserve"> el sistema calculará automaticamente el valor de la meta unitaria de acuerdo al valor del desempeño ambiental del año anterior y la meta establecida para el año anterior.</t>
    </r>
  </si>
  <si>
    <r>
      <rPr>
        <b/>
        <sz val="9"/>
        <color indexed="8"/>
        <rFont val="Arial Narrow"/>
        <family val="2"/>
      </rPr>
      <t xml:space="preserve">Desempeño: </t>
    </r>
    <r>
      <rPr>
        <sz val="9"/>
        <color indexed="8"/>
        <rFont val="Arial Narrow"/>
        <family val="2"/>
      </rPr>
      <t>se debe poner el valor del desempeño del periodo sobre el cual se requiere hacer el cálculo.</t>
    </r>
  </si>
  <si>
    <r>
      <rPr>
        <b/>
        <sz val="9"/>
        <color indexed="8"/>
        <rFont val="Arial Narrow"/>
        <family val="2"/>
      </rPr>
      <t xml:space="preserve">Desviación de la meta: </t>
    </r>
    <r>
      <rPr>
        <sz val="9"/>
        <color indexed="8"/>
        <rFont val="Arial Narrow"/>
        <family val="2"/>
      </rPr>
      <t>el sistema calculará automáticamente el valor positivo (superavit - sobrecumplimiento) o negativo (déficit - incumplimiento) de la meta establecida para la vigencia sobre la cual se requiere realizar la medición y por ende el control ambiental.</t>
    </r>
  </si>
  <si>
    <t>HOJA TD-A&amp;I</t>
  </si>
  <si>
    <t>En esta hoja se podrán generar informes sobre los aspectos e impactos ambientales bajo el modelo por procesos de la Entidad con la herramienta de tablas dinamicas de Microsoft Excel.</t>
  </si>
  <si>
    <t>La hoja tiene predeterminados filtros y demás información que facilita la generación de reportes, no obstante, cada usuario de acuerdo a su necesidad podrá modificar la información para la lectura que requiera.</t>
  </si>
  <si>
    <t>HOJA GD-GENERAL</t>
  </si>
  <si>
    <t>En esta hoja se podrán gráficar los informes sobre los aspectos e impactos ambientales bajo el modelo por procesos de la Entidad, de acuerdo con la información que se filtre en la hoja TD-A&amp;I</t>
  </si>
  <si>
    <t>PLANEACION ESTRATÉGICA</t>
  </si>
  <si>
    <t>CÓDIGO: EST1-P-005-F-009</t>
  </si>
  <si>
    <t>FORMATO</t>
  </si>
  <si>
    <t>VERSIÓN: 2</t>
  </si>
  <si>
    <t>FECHA DE VIGENCIA: 07/sept./2022</t>
  </si>
  <si>
    <t xml:space="preserve">Fecha de registro: </t>
  </si>
  <si>
    <t>Identificación de Procesos, Actividades, Productos y Servicios</t>
  </si>
  <si>
    <t>Identificación del aspecto e impacto ambiental</t>
  </si>
  <si>
    <t>Valoración inicial del aspecto e impacto ambiental A&amp;I - Año 2023</t>
  </si>
  <si>
    <t>Desempeño ambiental año 2023</t>
  </si>
  <si>
    <t>Fecha de Valoración inicial: 01 noviembre 2023</t>
  </si>
  <si>
    <t>Macroprocesos</t>
  </si>
  <si>
    <t>Procesos</t>
  </si>
  <si>
    <t>Actividades</t>
  </si>
  <si>
    <t>Descripción de la Actividad</t>
  </si>
  <si>
    <t>Producto/Servicio</t>
  </si>
  <si>
    <t>Tipo de sede</t>
  </si>
  <si>
    <t>Sede</t>
  </si>
  <si>
    <t>Descripción de condición</t>
  </si>
  <si>
    <t>Aspecto ambiental</t>
  </si>
  <si>
    <t>Impacto ambiental</t>
  </si>
  <si>
    <t>Componente ambiental</t>
  </si>
  <si>
    <t>Valoración inicial</t>
  </si>
  <si>
    <t>Valor valoración inicial 2023</t>
  </si>
  <si>
    <t>Significancia del A&amp;I inicial</t>
  </si>
  <si>
    <t>Control ambiental inicial</t>
  </si>
  <si>
    <t>Descripción de la valoración inicial y el control del aspecto e impacto ambiental 2023</t>
  </si>
  <si>
    <t>Unidad de medición</t>
  </si>
  <si>
    <t>Desempeño ambiental 2022</t>
  </si>
  <si>
    <t>Meta porcentual 2023</t>
  </si>
  <si>
    <t>Meta unitaria 2023</t>
  </si>
  <si>
    <t>Desempeño ambiental 2023</t>
  </si>
  <si>
    <t>Desviación meta 2023</t>
  </si>
  <si>
    <t>Estratégicos
Misionales
Apoyo
Evaluación</t>
  </si>
  <si>
    <t>Administración de bienes y servicios
Gestión del Talento Humano
Gestión Documental
Planeación Estrátegica
Gestión Integral para el Seguimiento y Control a los Títulos Mineros de Títulos Mineros
Gestión Integral de las Comunicaciones y Relacionamiento
Atención Integral y servicios a Grupos de Interés
Administración de Tecnologías e Información
Evaluación, Control y Mejora</t>
  </si>
  <si>
    <t>Administrativas</t>
  </si>
  <si>
    <t>Gestionar y efectuar seguimiento a la prestación de los servicios generales del PAR
Gestionar y efectuar seguimiento a  la prestación del servicio de vigilancia y seguridad privada del PAR
Gestionar la prestación de los servicios públicos del PAR
Realizar las actividades requeridas para garantizar la concertación de objetivos para la evaluación del desempeño de los funcionarios de carrera administrativa
Distribuir las solicitudes entre los funcionarios competentes
Gestión Documental del archivo de gestión como central
Reportar y hacer seguimiento de indicadores
Implementación del Sistema Integrado de Gestión (reporte y remisión de información)
Seguimiento a las obligaciones
Evaluación integral del expediente y generación del auto de fiscalización integral
Proceso sancionatorio en caso de incumplimiento
Evaluación de documentos técnicos
Liquidación, Causación y Gestión del Recaudo del Canon Superficiario
Ejecución y cumplimiento la mejora continua
Gestión de las comunicaciones externas e internas
Atención y prestación de servicios
Gestión de servicios de informacion y recursos tecnológicos</t>
  </si>
  <si>
    <t>Informes de ejecución de actividades del proveedor de servicios generales
Informes de ejecución de actividades del proveedor de servicios de vigilancia y seguridad privada
Remisión de documentos para el pago de los servicios públicos
Formatos de Acuerdos de gestión y de Evaluación del desempeño laboral con concertaciones en firme
Reparto entre los funcionarios competentes
Cronograma de transferencias, FUID's y actas de transferencia
Reportar y hacer seguimiento de indicadores
Cumplimiento de los requisitos del SIG
Plan de acción de fiscalización - Auto de fiscalización integral (documental)
Auto de evaluación de documento técnico/ Acto administrativo de Imposición de multas Acto administrativo de caducidad o cancelación
Generación de ingresos por canon superficiario 
Trámite a solicitudes externas e internas</t>
  </si>
  <si>
    <t>La operación se desarrolla bajo condiciones normales</t>
  </si>
  <si>
    <t xml:space="preserve">Generados por las actividades de  impresión y reproducción de documentos, además de empaques plásticos y cartón, a pesar que en el PAR se realiza la separación en la fuente este no es aprovechado por gestores  externos en actividades de recuperación y reciclaje.
Programa de gestión integral de residuos sólidos.
Recopilar información de la generación de residuos y de las personas vinculadas a la sede. 
Realizar seguimiento trimestral de los programas ambientales de la sede.
Socializar y enviar comunicación del comportamiento del programa ambiental de la generación de residuos en la sede PAR 
Actividades de sensibilización, capacitación y/o divulgación en buenas prácticas para la Gestión integral de los residuos.
Mesas de trabajo y recepción de ideas y/o sugerencias para la mitigación y control del aspecto e impacto identificado. </t>
  </si>
  <si>
    <t>A pesar de que el requerimiento de materiales y elementos de oficina disminuyó en el PAR por la modalidad de trabajo en casa,  igual es requerido para el desarrollo de algunas de las actividades realizadas por el personal presente.
Actividades de sensibilización, capacitación y/o divulgación en buenas prácticas en el consumo de materias primas.</t>
  </si>
  <si>
    <t xml:space="preserve">Las actividades administrativas que se ejecutan en el PAR, requieren del consumo de energía, generando presión sobre este componente.
Programa de gestión integral del consumo de energía eléctrica.
Recopilar información del consumo de energía y de las personas vinculadas al PAR
Socializar información del programa ambiental Gestión integral del consumo de energía eléctrica en el PAR.
Socializar y enviar comunicación del comportamiento del programa ambiental del consumo de energía del PAR
Actividades de sensibilización, capacitación y/o divulgación en ahorro y uso eficiente de la energía eléctrica.  
Mesas de trabajo y recepción de ideas y/o sugerencias para la mitigación y control del aspecto e impacto identificado. </t>
  </si>
  <si>
    <t>El personal vinculado en el PAR es de la región contribuyendo a generar fuentes de empleo formal</t>
  </si>
  <si>
    <t>Estratégicos
Misionales</t>
  </si>
  <si>
    <t xml:space="preserve">Gestión Integral para el Seguimiento y Control a los Títulos Mineros 
</t>
  </si>
  <si>
    <t>Traslados o comisiones</t>
  </si>
  <si>
    <t>Preparación y ejecución de la inspección y elaboración del informe técnico
Elaboración del auto de inspección
Apoyo al  programa de visitas e inspecciones de campo</t>
  </si>
  <si>
    <t>Informe técnico de inspección
Auto de fiscalización integral (de inspección)
Concepto técnico
Acta e Informe de visita en relación con las verificaciones de seguridad</t>
  </si>
  <si>
    <t>Generadas por las actividades de desplazamiento de un lugar a otro que involucran cualquier medio de transporte.
Comunicación a servicios administrativos para garantizar el adecuado mantenimiento de la flota vehicular y seguimiento a proveedores y contratistas de servicios de transporte terrestre.
Cálculo de la huella de carbono institucional para el PAR</t>
  </si>
  <si>
    <t>Generadas por las actividades de desplazamiento de un lugar a otro que involucran cualquier medio de transporte y uso de combustibles.
Comunicación a servicios administrativos para garantizar el adecuado mantenimiento de la flota vehicular y seguimiento a proveedores y contratistas de servicios de transporte terrestre.
Cálculo de la huella de carbono institucional para el PAR</t>
  </si>
  <si>
    <t>Por el uso y operación de medios de transporte y equipos.
Comunicación a servicios administrativos para garantizar el adecuado mantenimiento de la flota vehicular y seguimiento a proveedores y contratistas de servicios de transporte terrestre.</t>
  </si>
  <si>
    <t xml:space="preserve">por fugas accidentales de líquidos en la operación y uso de vehículos de transporte o equipos que pueden generar contaminación.
Comunicación a servicios administrativos para garantizar el adecuado mantenimiento de la flota vehicular y seguimiento a proveedores y contratistas de servicios de transporte terrestre.
</t>
  </si>
  <si>
    <t>Aquellos generados en la operación y uso de equipos y/o medios de transporte.
Plan de gestión integral de residuos peligrosos y especiales -PGIRS RESPEL
Seguimiento de los gestores de residuos peligrosos contratados por la ANM</t>
  </si>
  <si>
    <t>Apoyo</t>
  </si>
  <si>
    <t>Administración de bienes y servicios</t>
  </si>
  <si>
    <t>Servicios generales</t>
  </si>
  <si>
    <t>Limpieza y aseo
Cafetería
Manejo de sustancias químicas
Servicios de vigilancia y seguridad privada
Uso en unidades sanitarias y consumo humano.</t>
  </si>
  <si>
    <t>Registros y reportes de operación</t>
  </si>
  <si>
    <t>Vapores que se generan en el uso y manipulación de productos de aseo.
Adecuado almacenamiento y manejo de sustancias químicas.
Hojas de seguridad de sustancias químicas</t>
  </si>
  <si>
    <t>Generados en el uso de equipos para el aseo del PAR</t>
  </si>
  <si>
    <t>Generadas en las labores de lavado y limpieza de las instalaciones físicas del PAR.
Actividades de sensibilización, capacitación y/o divulgación en buenas prácticas en el uso del recurso hídrico.</t>
  </si>
  <si>
    <t xml:space="preserve">Requerido para el desarrollo de actividades de aseo y cafetería.
Programa de gestión integral de consumo de agua
Recopilar información del consumo de agua y de las personas vinculadas al PAR
Realizar seguimiento trimestral de los programas ambientales de la sede.
Socializar y enviar comunicación del comportamiento del programa ambiental de consumo de agua.
Actividades de sensibilización, capacitación y/o divulgación en buenas prácticas para el consumo de agua
Mesas de trabajo y recepción de ideas y/o sugerencias para la mitigación y control del aspecto e impacto identificado. </t>
  </si>
  <si>
    <t>Por fugas accidentales de insumos de aseo.
La valoración total del aspecto e impacto ambiental para la sede resulta tolerable, sin embargo como medida de prevención se establecen controles teniendo en cuenta que la frecuencia de la actividad y la magnitud del impacto, es tal que puede escalar a un impacto no tolerable y/o potencialmente no tolerable.
Socialización y/o divulgación de los Procedimientos operativos normalizados Emergencias ambientales PON
Hojas de seguridad sustancias químicas.</t>
  </si>
  <si>
    <t>Generados en cafetería.
Actividades de sensibilización, capacitación y/o divulgación en buenas prácticas para la Gestión integral de los residuos.</t>
  </si>
  <si>
    <t>Provenientes de envases y empaques de productos usados en las labores de aseo (insumos productos químicos), estos son recogidos por el proveedor de productos de aseo para su disposición.
actividades de sensibilización, capacitación y/o divulgación en buenas prácticas para la Gestión integral de los residuos.</t>
  </si>
  <si>
    <t xml:space="preserve">Provenientes de envases y empaques de productos usados en las labores de aseo y cafetería que no hayan tenido contacto con productos químicos. a pesar que en el PAR se realiza la separación en la fuente este no es aprovechado por gestores  externos en actividades de recuperación y reciclaje.
 programa de gestión integral de residuos sólidos.
Recopilar información de la generación de residuos y de las personas vinculadas a la sede. 
Realizar seguimiento trimestral de los programas ambientales de la sede.
Socializar y enviar comunicación del comportamiento del programa ambiental de la generación de residuos en la sede PAR 
Actividades de sensibilización, capacitación y/o divulgación en buenas prácticas para la Gestión integral de los residuos.
Mesas de trabajo y recepción de ideas y/o sugerencias para la mitigación y control del aspecto e impacto identificado. </t>
  </si>
  <si>
    <t xml:space="preserve">De las labores rutinarias de aseo de las instalaciones del PAR.
 programa de gestión integral de residuos sólidos.
Recopilar información de la generación de residuos y de las personas vinculadas a la sede. 
Realizar seguimiento trimestral de los programas ambientales de la sede.
Socializar y enviar comunicación del comportamiento del programa ambiental de la generación de residuos en la sede PAR 
Actividades de sensibilización, capacitación y/o divulgación en buenas prácticas para la Gestión integral de los residuos.
Mesas de trabajo y recepción de ideas y/o sugerencias para la mitigación y control del aspecto e impacto identificado. </t>
  </si>
  <si>
    <t>Directamente proporcional a las rutinas diarias de aseo y uso de elementos de cafetería.
Actividades de sensibilización, capacitación y/o divulgación en buenas prácticas en el uso de materias primas e insumos</t>
  </si>
  <si>
    <t xml:space="preserve">Las actividades administrativas que se ejecutan en el PAR, requieren del consumo de energía, generando presión sobre este componente.
Programa de gestión integral del consumo de energía eléctrica como control ambiental
Recopilar información del consumo de energía y de las personas vinculadas al PAR
Socializar información del programa ambiental Gestión integral del consumo de energía eléctrica en el PAR.
Socializar y enviar comunicación del comportamiento del programa ambiental del consumo de energía del PAR
Actividades de sensibilización, capacitación y/o divulgación en ahorro y uso eficiente de la energía eléctrica.  
Mesas de trabajo y recepción de ideas y/o sugerencias para la mitigación y control del aspecto e impacto identificado. </t>
  </si>
  <si>
    <t>Administración de bienes y servicios
Administración de tecnologías e información
Gestión Documental</t>
  </si>
  <si>
    <t>Mantenimiento</t>
  </si>
  <si>
    <t>Infraestructura (adecuaciones físicas)
Manejo de insumos y equipos
Prestación de servicios tecnológicos
Instalación de redes eléctricas
Saneamiento ambiental y limpieza técnica (Lavado de tanques y control de plagas)
Vehículos
Instalación de elementos de publicidad exterior visual</t>
  </si>
  <si>
    <t xml:space="preserve">Registros e informes
"Adecuaciones locativas
Servicio y reparación de equipos tecnológicos
Lavado de taques y control de plagas
Publicidad exterior </t>
  </si>
  <si>
    <t>Vapores que se generan en el uso y manipulación de productos de mantenimiento.
Hojas de seguridad sustancias químicas.</t>
  </si>
  <si>
    <t>Generados en el uso de equipos de mantenimiento del PAR</t>
  </si>
  <si>
    <t>Generadas en las labores de mantenimiento de las instalaciones físicas del PAR.
Actividades de sensibilización, capacitación y/o divulgación en buenas prácticas en el uso del recurso hídrico.</t>
  </si>
  <si>
    <t>Requerido para el desarrollo de actividades de mantenimiento de instalaciones y equipos.
Actividades de sensibilización, capacitación y/o divulgación en buenas prácticas para la Gestión integral del recurso hídrico.
Realizar seguimiento semestral del consumo del recurso hídrico (Facturas suministradas por servicios administrativos)</t>
  </si>
  <si>
    <t>Por fugas accidentales de productos usados en mantenimiento (pinturas, aceites, lubricantes etc.)
La valoración inicial del aspecto e impacto ambiental para el PAR resulta tolerable, sin embargo, como medida de prevención se establecen controles teniendo en cuenta que la frecuencia de la actividad y la magnitud del impacto, es tal que puede escalar a un impacto no tolerable y/o potencialmente no tolerable.
Socialización y/o divulgación de los Procedimientos operativos normalizados Emergencias ambientales PON.
Hojas de seguridad sustancias químicas.</t>
  </si>
  <si>
    <t>Provenientes de envases y empaques de productos usados en las labores de mantenimiento y que hayan contenido o estén contaminados con sustancias peligrosas.
Plan de gestión integral de residuos peligrosos y especiales -pgirs respel
Seguimiento de los gestores de residuos peligrosos contratados por la ANM.</t>
  </si>
  <si>
    <t xml:space="preserve">En caso de realizarse adecuaciones físicas que requieran demoler o remodelar áreas de las instalaciones del PAR.
Identificación de los gestores de RCD y adecuada gestión de estos residuos que se lleguen a generar. </t>
  </si>
  <si>
    <t xml:space="preserve">Provenientes de envases y empaques de productos usados en las labores de mantenimiento y que no estén contaminados con sustancias peligrosas. a pesar que en el PAR se realiza la separación en la fuente este no es aprovechado por gestores  externos en actividades de recuperación y reciclaje.
Programa de gestión integral de residuos sólidos.
Recopilar información de la generación de residuos y de las personas vinculadas a la sede. 
Realizar seguimiento trimestral de los programas ambientales de la sede.
Socializar y enviar comunicación del comportamiento del programa ambiental de la generación de residuos en la sede PAR 
Actividades de sensibilización, capacitación y/o divulgación en buenas prácticas para la Gestión integral de los residuos.
Mesas de trabajo y recepción de ideas y/o sugerencias para la mitigación y control del aspecto e impacto identificado. </t>
  </si>
  <si>
    <t xml:space="preserve">De las labores programadas de mantenimiento de las instalaciones del PAR.
Programa de gestión integral de residuos sólidos.
Recopilar información de la generación de residuos y de las personas vinculadas a la sede. 
Realizar seguimiento trimestral de los programas ambientales de la sede.
Socializar y enviar comunicación del comportamiento del programa ambiental de la generación de residuos en la sede PAR 
Actividades de sensibilización, capacitación y/o divulgación en buenas prácticas para la Gestión integral de los residuos.
Mesas de trabajo y recepción de ideas y/o sugerencias para la mitigación y control del aspecto e impacto identificado. </t>
  </si>
  <si>
    <t>Directamente proporcional a las actividades de mantenimiento de acuerdo a la necesidad y naturaleza de intervención que requiera el PAR. Actividades de sensibilización, capacitación y/o divulgación en buenas prácticas en el consumo de materias primas.</t>
  </si>
  <si>
    <t>Relacionado con el cumplimiento de las normatividad ambiental vigente con respecto a la publicidad exterior ubicada en el PAR</t>
  </si>
  <si>
    <t xml:space="preserve">Todas las actividades de mantenimiento que se ejecutan en el PAR, requieren del consumo de energía, generando presión sobre este componente.
Se definió el programa de gestión integral del consumo de energía eléctrica como control ambiental por la valoración de No Tolerable.
Recopilar información del consumo de energía y de las personas vinculadas al PAR
Socializar información del programa ambiental Gestión integral del consumo de energía eléctrica en el PAR.
Socializar y enviar comunicación del comportamiento del programa ambiental del consumo de energía del PAR
Actividades de sensibilización, capacitación y/o divulgación en ahorro y uso eficiente de la energía eléctrica.  
Mesas de trabajo y recepción de ideas y/o sugerencias para la mitigación y control del aspecto e impacto identificado. </t>
  </si>
  <si>
    <t>Misional</t>
  </si>
  <si>
    <t>Gestión Integral de las Comunicaciones y Relacionamiento
Atención Integral y servicios a Grupos de Interés</t>
  </si>
  <si>
    <t>Servicio al Cliente</t>
  </si>
  <si>
    <t>Atención y respuesta de PQRS
Atención de trámites
Notificaciones
Encuestas de satisfacción</t>
  </si>
  <si>
    <t xml:space="preserve">Respuesta a tramites, servicios de la ANM / Todo el portafolio se servicios estratégicos de la ANM
Respuestas a PQRS (dentro del término legal)
Informe de gestión de PQRS
Actos Administrativos notificados
Formatos de relación de autos y de resoluciones 
Correo electrónico y registro en ANNA Minería 
Comunicación de salida
Certificación de notificación electrónica
Prueba de entrega de la empresa de correspondencia
Registro en ANNA Minería
Constancia de ejecutoria
Comunicaciones de salida internas y externas
</t>
  </si>
  <si>
    <t>Directamente proporcional a lo requerido en la atención de los requerimientos de usuarios y clientes .Actividades de sensibilización, capacitación y/o divulgación en buenas prácticas para el uso de materias primas e insumos.</t>
  </si>
  <si>
    <t xml:space="preserve">Todos los equipos usados para el desarrollo de las actividades requieren conexión a la red de energía eléctrica.
programa de gestión integral del consumo de energía eléctrica como control ambiental por la valoración de No Tolerable.
Recopilar información del consumo de energía y de las personas vinculadas al PAR
Socializar información del programa ambiental Gestión integral del consumo de energía eléctrica en el PAR.
Socializar y enviar comunicación del comportamiento del programa ambiental del consumo de energía del PAR
Actividades de sensibilización, capacitación y/o divulgación en ahorro y uso eficiente de la energía eléctrica.  
Mesas de trabajo y recepción de ideas y/o sugerencias para la mitigación y control del aspecto e impacto identificado. </t>
  </si>
  <si>
    <t xml:space="preserve">                             TABLA DINÁMICA ASPECTOS E IMPACTOS AMBIENTALES</t>
  </si>
  <si>
    <t>(Todas)</t>
  </si>
  <si>
    <t>Promedio de Valor valoración inicial 2022</t>
  </si>
  <si>
    <t>Total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</si>
</sst>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mm/yyyy;@"/>
  </numFmts>
  <fonts count="26">
    <font>
      <sz val="11"/>
      <color theme="1"/>
      <name val="Calibri"/>
      <family val="2"/>
      <scheme val="minor"/>
    </font>
    <font>
      <sz val="9"/>
      <color indexed="8"/>
      <name val="Arial Narrow"/>
      <family val="2"/>
    </font>
    <font>
      <b/>
      <sz val="9"/>
      <color indexed="8"/>
      <name val="Arial Narrow"/>
      <family val="2"/>
    </font>
    <font>
      <sz val="9"/>
      <color theme="1"/>
      <name val="Arial Narrow"/>
      <family val="2"/>
    </font>
    <font>
      <b/>
      <sz val="10"/>
      <color theme="1"/>
      <name val="Arial Narrow"/>
      <family val="2"/>
    </font>
    <font>
      <b/>
      <sz val="14"/>
      <color theme="1"/>
      <name val="Arial Narrow"/>
      <family val="2"/>
    </font>
    <font>
      <sz val="11"/>
      <color theme="1"/>
      <name val="Arial Narrow"/>
      <family val="2"/>
    </font>
    <font>
      <b/>
      <sz val="11"/>
      <color theme="1"/>
      <name val="Arial Narrow"/>
      <family val="2"/>
    </font>
    <font>
      <b/>
      <sz val="11"/>
      <color theme="0"/>
      <name val="Calibri"/>
      <family val="2"/>
      <scheme val="minor"/>
    </font>
    <font>
      <sz val="9"/>
      <color rgb="FF000000"/>
      <name val="Arial Narrow"/>
      <family val="2"/>
    </font>
    <font>
      <sz val="14"/>
      <color theme="1"/>
      <name val="Arial Narrow"/>
      <family val="2"/>
    </font>
    <font>
      <b/>
      <sz val="10"/>
      <color theme="0"/>
      <name val="Arial Narrow"/>
      <family val="2"/>
    </font>
    <font>
      <sz val="10"/>
      <color theme="1"/>
      <name val="Arial Narrow"/>
      <family val="2"/>
    </font>
    <font>
      <sz val="10"/>
      <color rgb="FF000000"/>
      <name val="Arial Narrow"/>
      <family val="2"/>
    </font>
    <font>
      <b/>
      <sz val="12"/>
      <color rgb="FFFFFFFF"/>
      <name val="Arial Narrow"/>
      <family val="2"/>
    </font>
    <font>
      <b/>
      <sz val="9"/>
      <color rgb="FF000000"/>
      <name val="Arial Narrow"/>
      <family val="2"/>
    </font>
    <font>
      <b/>
      <sz val="9"/>
      <color indexed="81"/>
      <name val="Tahoma"/>
      <family val="2"/>
    </font>
    <font>
      <sz val="12"/>
      <color theme="1"/>
      <name val="Arial Narrow"/>
      <family val="2"/>
    </font>
    <font>
      <u/>
      <sz val="11"/>
      <color theme="10"/>
      <name val="Calibri"/>
      <family val="2"/>
      <scheme val="minor"/>
    </font>
    <font>
      <b/>
      <u/>
      <sz val="10"/>
      <name val="Arial Narrow"/>
      <family val="2"/>
    </font>
    <font>
      <b/>
      <u/>
      <sz val="12"/>
      <name val="Arial Narrow"/>
      <family val="2"/>
    </font>
    <font>
      <b/>
      <sz val="10"/>
      <color rgb="FF000000"/>
      <name val="Arial Narrow"/>
      <family val="2"/>
    </font>
    <font>
      <sz val="14"/>
      <color theme="1"/>
      <name val="Arial Narrow"/>
    </font>
    <font>
      <sz val="9"/>
      <color rgb="FF000000"/>
      <name val="Arial Narrow"/>
    </font>
    <font>
      <b/>
      <sz val="10"/>
      <color rgb="FF000000"/>
      <name val="Arial Narrow"/>
    </font>
    <font>
      <sz val="10"/>
      <color rgb="FF000000"/>
      <name val="Arial Narrow"/>
    </font>
  </fonts>
  <fills count="9">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006850"/>
        <bgColor indexed="64"/>
      </patternFill>
    </fill>
    <fill>
      <patternFill patternType="solid">
        <fgColor rgb="FFFFFFFF"/>
        <bgColor rgb="FF000000"/>
      </patternFill>
    </fill>
    <fill>
      <patternFill patternType="solid">
        <fgColor rgb="FF006850"/>
        <bgColor rgb="FF000000"/>
      </patternFill>
    </fill>
    <fill>
      <patternFill patternType="solid">
        <fgColor theme="9" tint="0.59999389629810485"/>
        <bgColor indexed="64"/>
      </patternFill>
    </fill>
  </fills>
  <borders count="72">
    <border>
      <left/>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medium">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style="dotted">
        <color indexed="64"/>
      </left>
      <right style="double">
        <color indexed="64"/>
      </right>
      <top/>
      <bottom style="dotted">
        <color indexed="64"/>
      </bottom>
      <diagonal/>
    </border>
    <border>
      <left style="dotted">
        <color indexed="64"/>
      </left>
      <right style="double">
        <color indexed="64"/>
      </right>
      <top style="dotted">
        <color indexed="64"/>
      </top>
      <bottom style="dotted">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theme="4" tint="0.39997558519241921"/>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uble">
        <color indexed="64"/>
      </right>
      <top style="medium">
        <color indexed="64"/>
      </top>
      <bottom/>
      <diagonal/>
    </border>
    <border>
      <left style="dotted">
        <color indexed="64"/>
      </left>
      <right style="double">
        <color indexed="64"/>
      </right>
      <top/>
      <bottom/>
      <diagonal/>
    </border>
    <border>
      <left style="medium">
        <color rgb="FF069169"/>
      </left>
      <right/>
      <top style="medium">
        <color rgb="FF069169"/>
      </top>
      <bottom style="medium">
        <color rgb="FF069169"/>
      </bottom>
      <diagonal/>
    </border>
    <border>
      <left/>
      <right/>
      <top style="medium">
        <color rgb="FF069169"/>
      </top>
      <bottom style="medium">
        <color rgb="FF069169"/>
      </bottom>
      <diagonal/>
    </border>
    <border>
      <left/>
      <right style="medium">
        <color rgb="FF069169"/>
      </right>
      <top style="medium">
        <color rgb="FF069169"/>
      </top>
      <bottom style="medium">
        <color rgb="FF069169"/>
      </bottom>
      <diagonal/>
    </border>
    <border>
      <left style="medium">
        <color rgb="FF069169"/>
      </left>
      <right/>
      <top/>
      <bottom/>
      <diagonal/>
    </border>
    <border>
      <left/>
      <right style="medium">
        <color rgb="FF069169"/>
      </right>
      <top/>
      <bottom/>
      <diagonal/>
    </border>
    <border>
      <left style="medium">
        <color rgb="FF069169"/>
      </left>
      <right style="medium">
        <color rgb="FF069169"/>
      </right>
      <top style="medium">
        <color rgb="FF069169"/>
      </top>
      <bottom style="medium">
        <color rgb="FF069169"/>
      </bottom>
      <diagonal/>
    </border>
    <border>
      <left style="medium">
        <color rgb="FF069169"/>
      </left>
      <right style="thin">
        <color rgb="FF069169"/>
      </right>
      <top style="medium">
        <color rgb="FF069169"/>
      </top>
      <bottom style="medium">
        <color rgb="FF069169"/>
      </bottom>
      <diagonal/>
    </border>
    <border>
      <left style="thin">
        <color rgb="FF069169"/>
      </left>
      <right style="thin">
        <color rgb="FF069169"/>
      </right>
      <top style="medium">
        <color rgb="FF069169"/>
      </top>
      <bottom style="medium">
        <color rgb="FF069169"/>
      </bottom>
      <diagonal/>
    </border>
    <border>
      <left style="thin">
        <color rgb="FF069169"/>
      </left>
      <right style="medium">
        <color rgb="FF069169"/>
      </right>
      <top style="medium">
        <color rgb="FF069169"/>
      </top>
      <bottom style="medium">
        <color rgb="FF069169"/>
      </bottom>
      <diagonal/>
    </border>
    <border>
      <left style="medium">
        <color rgb="FF069169"/>
      </left>
      <right style="medium">
        <color rgb="FF069169"/>
      </right>
      <top/>
      <bottom style="thin">
        <color rgb="FF069169"/>
      </bottom>
      <diagonal/>
    </border>
    <border>
      <left style="medium">
        <color rgb="FF069169"/>
      </left>
      <right style="medium">
        <color rgb="FF069169"/>
      </right>
      <top style="thin">
        <color rgb="FF069169"/>
      </top>
      <bottom style="thin">
        <color rgb="FF069169"/>
      </bottom>
      <diagonal/>
    </border>
    <border>
      <left style="medium">
        <color rgb="FF069169"/>
      </left>
      <right/>
      <top style="medium">
        <color rgb="FF069169"/>
      </top>
      <bottom style="thin">
        <color rgb="FF069169"/>
      </bottom>
      <diagonal/>
    </border>
    <border>
      <left/>
      <right/>
      <top style="medium">
        <color rgb="FF069169"/>
      </top>
      <bottom style="thin">
        <color rgb="FF069169"/>
      </bottom>
      <diagonal/>
    </border>
    <border>
      <left/>
      <right style="medium">
        <color rgb="FF069169"/>
      </right>
      <top style="medium">
        <color rgb="FF069169"/>
      </top>
      <bottom style="thin">
        <color rgb="FF069169"/>
      </bottom>
      <diagonal/>
    </border>
    <border>
      <left style="medium">
        <color rgb="FF069169"/>
      </left>
      <right/>
      <top style="thin">
        <color rgb="FF069169"/>
      </top>
      <bottom style="thin">
        <color rgb="FF069169"/>
      </bottom>
      <diagonal/>
    </border>
    <border>
      <left/>
      <right/>
      <top style="thin">
        <color rgb="FF069169"/>
      </top>
      <bottom style="thin">
        <color rgb="FF069169"/>
      </bottom>
      <diagonal/>
    </border>
    <border>
      <left/>
      <right style="medium">
        <color rgb="FF069169"/>
      </right>
      <top style="thin">
        <color rgb="FF069169"/>
      </top>
      <bottom style="thin">
        <color rgb="FF069169"/>
      </bottom>
      <diagonal/>
    </border>
    <border>
      <left style="medium">
        <color rgb="FF069169"/>
      </left>
      <right style="medium">
        <color rgb="FF069169"/>
      </right>
      <top style="thin">
        <color rgb="FF069169"/>
      </top>
      <bottom style="medium">
        <color rgb="FF069169"/>
      </bottom>
      <diagonal/>
    </border>
    <border>
      <left style="medium">
        <color rgb="FF069169"/>
      </left>
      <right/>
      <top style="thin">
        <color rgb="FF069169"/>
      </top>
      <bottom style="medium">
        <color rgb="FF069169"/>
      </bottom>
      <diagonal/>
    </border>
    <border>
      <left/>
      <right/>
      <top style="thin">
        <color rgb="FF069169"/>
      </top>
      <bottom style="medium">
        <color rgb="FF069169"/>
      </bottom>
      <diagonal/>
    </border>
    <border>
      <left/>
      <right style="medium">
        <color rgb="FF069169"/>
      </right>
      <top style="thin">
        <color rgb="FF069169"/>
      </top>
      <bottom style="medium">
        <color rgb="FF069169"/>
      </bottom>
      <diagonal/>
    </border>
    <border>
      <left style="medium">
        <color rgb="FF069169"/>
      </left>
      <right/>
      <top/>
      <bottom style="medium">
        <color rgb="FF069169"/>
      </bottom>
      <diagonal/>
    </border>
    <border>
      <left/>
      <right/>
      <top/>
      <bottom style="medium">
        <color rgb="FF069169"/>
      </bottom>
      <diagonal/>
    </border>
    <border>
      <left/>
      <right style="medium">
        <color rgb="FF069169"/>
      </right>
      <top/>
      <bottom style="medium">
        <color rgb="FF069169"/>
      </bottom>
      <diagonal/>
    </border>
    <border>
      <left style="dotted">
        <color indexed="64"/>
      </left>
      <right style="dotted">
        <color indexed="64"/>
      </right>
      <top style="dotted">
        <color indexed="64"/>
      </top>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bottom/>
      <diagonal/>
    </border>
    <border>
      <left style="medium">
        <color indexed="64"/>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double">
        <color indexed="64"/>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double">
        <color indexed="64"/>
      </left>
      <right/>
      <top/>
      <bottom/>
      <diagonal/>
    </border>
    <border>
      <left style="medium">
        <color indexed="64"/>
      </left>
      <right/>
      <top style="medium">
        <color rgb="FF000000"/>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rgb="FF000000"/>
      </left>
      <right/>
      <top style="medium">
        <color indexed="64"/>
      </top>
      <bottom style="medium">
        <color indexed="64"/>
      </bottom>
      <diagonal/>
    </border>
  </borders>
  <cellStyleXfs count="2">
    <xf numFmtId="0" fontId="0" fillId="0" borderId="0"/>
    <xf numFmtId="0" fontId="18" fillId="0" borderId="0" applyNumberFormat="0" applyFill="0" applyBorder="0" applyAlignment="0" applyProtection="0"/>
  </cellStyleXfs>
  <cellXfs count="186">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8" fillId="3" borderId="21" xfId="0" applyFont="1" applyFill="1" applyBorder="1" applyAlignment="1">
      <alignment horizontal="center" vertical="center" wrapText="1"/>
    </xf>
    <xf numFmtId="0" fontId="0" fillId="4" borderId="21" xfId="0" applyFill="1" applyBorder="1" applyAlignment="1">
      <alignment vertical="center" wrapText="1"/>
    </xf>
    <xf numFmtId="0" fontId="0" fillId="0" borderId="21" xfId="0" applyBorder="1" applyAlignment="1">
      <alignment vertical="center" wrapText="1"/>
    </xf>
    <xf numFmtId="0" fontId="0" fillId="4" borderId="22" xfId="0" applyFill="1" applyBorder="1" applyAlignment="1">
      <alignment vertical="center" wrapText="1"/>
    </xf>
    <xf numFmtId="0" fontId="8" fillId="3" borderId="0" xfId="0" applyFont="1" applyFill="1" applyAlignment="1">
      <alignment horizontal="center" vertical="center" wrapText="1"/>
    </xf>
    <xf numFmtId="0" fontId="9" fillId="4" borderId="0" xfId="0" applyFont="1" applyFill="1" applyAlignment="1">
      <alignment horizontal="left" vertical="center" wrapText="1"/>
    </xf>
    <xf numFmtId="0" fontId="9" fillId="0" borderId="0" xfId="0" applyFont="1" applyAlignment="1">
      <alignment horizontal="left" vertical="center" wrapText="1"/>
    </xf>
    <xf numFmtId="0" fontId="10" fillId="0" borderId="0" xfId="0" applyFont="1" applyAlignment="1">
      <alignment vertical="center" wrapText="1"/>
    </xf>
    <xf numFmtId="0" fontId="13" fillId="6" borderId="0" xfId="0" applyFont="1" applyFill="1"/>
    <xf numFmtId="0" fontId="14" fillId="7" borderId="0" xfId="0" applyFont="1" applyFill="1" applyAlignment="1">
      <alignment horizontal="center" vertical="center"/>
    </xf>
    <xf numFmtId="0" fontId="14" fillId="7" borderId="0" xfId="0" applyFont="1" applyFill="1" applyAlignment="1">
      <alignment horizontal="left" vertical="center"/>
    </xf>
    <xf numFmtId="0" fontId="15" fillId="0" borderId="0" xfId="0" applyFont="1" applyAlignment="1">
      <alignment horizontal="left" vertical="center" wrapText="1"/>
    </xf>
    <xf numFmtId="0" fontId="9" fillId="0" borderId="0" xfId="0" applyFont="1" applyAlignment="1">
      <alignment wrapText="1"/>
    </xf>
    <xf numFmtId="0" fontId="15" fillId="0" borderId="0" xfId="0" applyFont="1" applyAlignment="1">
      <alignment wrapText="1"/>
    </xf>
    <xf numFmtId="0" fontId="10" fillId="2" borderId="0" xfId="0" applyFont="1" applyFill="1" applyAlignment="1">
      <alignment vertical="center" wrapText="1"/>
    </xf>
    <xf numFmtId="0" fontId="10" fillId="2" borderId="0" xfId="0" applyFont="1" applyFill="1" applyAlignment="1">
      <alignment horizontal="center" vertical="center" wrapText="1"/>
    </xf>
    <xf numFmtId="0" fontId="3" fillId="0" borderId="8" xfId="0" applyFont="1" applyBorder="1" applyAlignment="1">
      <alignment horizontal="center" vertical="center" wrapText="1"/>
    </xf>
    <xf numFmtId="0" fontId="3" fillId="2" borderId="0" xfId="0" applyFont="1" applyFill="1" applyAlignment="1" applyProtection="1">
      <alignment horizontal="left" vertical="center" wrapText="1"/>
      <protection locked="0"/>
    </xf>
    <xf numFmtId="0" fontId="4" fillId="2" borderId="1" xfId="0" applyFont="1" applyFill="1" applyBorder="1" applyAlignment="1" applyProtection="1">
      <alignment horizontal="center" vertical="center" wrapText="1"/>
      <protection locked="0"/>
    </xf>
    <xf numFmtId="15" fontId="12" fillId="2" borderId="2" xfId="0" applyNumberFormat="1"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11" fillId="5" borderId="4"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8" xfId="0" applyFont="1" applyBorder="1" applyAlignment="1" applyProtection="1">
      <alignment vertical="center" wrapText="1"/>
      <protection locked="0"/>
    </xf>
    <xf numFmtId="0" fontId="3" fillId="0" borderId="8" xfId="0" applyFont="1" applyBorder="1" applyAlignment="1" applyProtection="1">
      <alignment horizontal="center" vertical="center" wrapText="1"/>
      <protection locked="0"/>
    </xf>
    <xf numFmtId="0" fontId="3" fillId="0" borderId="11"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10" xfId="0" applyFont="1" applyBorder="1" applyAlignment="1" applyProtection="1">
      <alignment horizontal="center" vertical="center" wrapText="1"/>
      <protection locked="0"/>
    </xf>
    <xf numFmtId="0" fontId="3" fillId="0" borderId="7" xfId="0" applyFont="1" applyBorder="1" applyAlignment="1" applyProtection="1">
      <alignment vertical="center" wrapText="1"/>
      <protection locked="0"/>
    </xf>
    <xf numFmtId="0" fontId="3" fillId="0" borderId="7" xfId="0" applyFont="1" applyBorder="1" applyAlignment="1" applyProtection="1">
      <alignment horizontal="center" vertical="center" wrapText="1"/>
      <protection locked="0"/>
    </xf>
    <xf numFmtId="0" fontId="3" fillId="0" borderId="12"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3" fillId="0" borderId="0" xfId="0" applyFont="1" applyAlignment="1" applyProtection="1">
      <alignment horizontal="center" vertical="center" wrapText="1"/>
      <protection locked="0"/>
    </xf>
    <xf numFmtId="0" fontId="12" fillId="2" borderId="31" xfId="0" applyFont="1" applyFill="1" applyBorder="1" applyAlignment="1">
      <alignment horizontal="center" vertical="center" wrapText="1"/>
    </xf>
    <xf numFmtId="0" fontId="12" fillId="2" borderId="0" xfId="0" applyFont="1" applyFill="1" applyAlignment="1">
      <alignment vertical="center" wrapText="1"/>
    </xf>
    <xf numFmtId="0" fontId="12" fillId="0" borderId="0" xfId="0" applyFont="1" applyAlignment="1">
      <alignment vertical="center" wrapText="1"/>
    </xf>
    <xf numFmtId="0" fontId="5" fillId="2" borderId="0" xfId="0" applyFont="1" applyFill="1" applyAlignment="1">
      <alignment vertical="center" wrapText="1"/>
    </xf>
    <xf numFmtId="0" fontId="12" fillId="2" borderId="30" xfId="0" applyFont="1" applyFill="1" applyBorder="1" applyAlignment="1">
      <alignment vertical="center" wrapText="1"/>
    </xf>
    <xf numFmtId="0" fontId="12" fillId="2" borderId="31" xfId="0" applyFont="1" applyFill="1" applyBorder="1" applyAlignment="1">
      <alignment vertical="center" wrapText="1"/>
    </xf>
    <xf numFmtId="0" fontId="19" fillId="2" borderId="31" xfId="1" applyFont="1" applyFill="1" applyBorder="1" applyAlignment="1">
      <alignment horizontal="center" vertical="center" wrapText="1"/>
    </xf>
    <xf numFmtId="0" fontId="17" fillId="2" borderId="0" xfId="0" applyFont="1" applyFill="1" applyAlignment="1">
      <alignment vertical="center" wrapText="1"/>
    </xf>
    <xf numFmtId="0" fontId="6" fillId="2" borderId="0" xfId="0" applyFont="1" applyFill="1" applyAlignment="1">
      <alignment vertical="center" wrapText="1"/>
    </xf>
    <xf numFmtId="0" fontId="6" fillId="2" borderId="30" xfId="0" applyFont="1" applyFill="1" applyBorder="1" applyAlignment="1">
      <alignment vertical="center" wrapText="1"/>
    </xf>
    <xf numFmtId="0" fontId="7" fillId="2" borderId="32"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12" fillId="2" borderId="31" xfId="0" applyFont="1" applyFill="1" applyBorder="1" applyAlignment="1">
      <alignment horizontal="left" vertical="center" wrapText="1"/>
    </xf>
    <xf numFmtId="0" fontId="12" fillId="2" borderId="48" xfId="0" applyFont="1" applyFill="1" applyBorder="1" applyAlignment="1">
      <alignment vertical="center" wrapText="1"/>
    </xf>
    <xf numFmtId="0" fontId="12" fillId="2" borderId="49" xfId="0" applyFont="1" applyFill="1" applyBorder="1" applyAlignment="1">
      <alignment vertical="center" wrapText="1"/>
    </xf>
    <xf numFmtId="0" fontId="12" fillId="2" borderId="50" xfId="0" applyFont="1" applyFill="1" applyBorder="1" applyAlignment="1">
      <alignment vertical="center" wrapText="1"/>
    </xf>
    <xf numFmtId="0" fontId="20" fillId="2" borderId="0" xfId="1" applyFont="1" applyFill="1" applyBorder="1" applyAlignment="1">
      <alignment horizontal="center" vertical="center" wrapText="1"/>
    </xf>
    <xf numFmtId="0" fontId="5" fillId="2" borderId="0" xfId="0" applyFont="1" applyFill="1" applyAlignment="1">
      <alignment horizontal="center" vertical="center" wrapText="1"/>
    </xf>
    <xf numFmtId="0" fontId="0" fillId="0" borderId="0" xfId="0" applyAlignment="1">
      <alignment horizontal="center"/>
    </xf>
    <xf numFmtId="0" fontId="3" fillId="0" borderId="51" xfId="0" applyFont="1" applyBorder="1" applyAlignment="1" applyProtection="1">
      <alignment horizontal="center" vertical="center"/>
      <protection locked="0"/>
    </xf>
    <xf numFmtId="0" fontId="3" fillId="0" borderId="51" xfId="0" applyFont="1" applyBorder="1" applyAlignment="1" applyProtection="1">
      <alignment horizontal="center" vertical="center" wrapText="1"/>
      <protection locked="0"/>
    </xf>
    <xf numFmtId="0" fontId="4" fillId="2" borderId="0" xfId="0" applyFont="1" applyFill="1" applyAlignment="1" applyProtection="1">
      <alignment horizontal="left" vertical="center" wrapText="1"/>
      <protection locked="0"/>
    </xf>
    <xf numFmtId="0" fontId="11" fillId="5" borderId="59" xfId="0" applyFont="1"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3" fillId="0" borderId="24" xfId="0" applyFont="1" applyBorder="1" applyAlignment="1" applyProtection="1">
      <alignment horizontal="center" vertical="center"/>
      <protection locked="0"/>
    </xf>
    <xf numFmtId="0" fontId="3" fillId="0" borderId="18"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4" fillId="2" borderId="0" xfId="0" applyFont="1" applyFill="1" applyAlignment="1" applyProtection="1">
      <alignment vertical="center" wrapText="1"/>
      <protection locked="0"/>
    </xf>
    <xf numFmtId="0" fontId="4" fillId="2" borderId="14" xfId="0" applyFont="1" applyFill="1" applyBorder="1" applyAlignment="1" applyProtection="1">
      <alignment vertical="center" wrapText="1"/>
      <protection locked="0"/>
    </xf>
    <xf numFmtId="0" fontId="22" fillId="0" borderId="0" xfId="0" pivotButton="1" applyFont="1"/>
    <xf numFmtId="0" fontId="22" fillId="0" borderId="0" xfId="0" applyFont="1"/>
    <xf numFmtId="0" fontId="22" fillId="0" borderId="6" xfId="0" pivotButton="1" applyFont="1" applyBorder="1" applyAlignment="1">
      <alignment horizontal="center" vertical="center"/>
    </xf>
    <xf numFmtId="0" fontId="22" fillId="0" borderId="18" xfId="0" applyFont="1" applyBorder="1"/>
    <xf numFmtId="0" fontId="22" fillId="0" borderId="19" xfId="0" applyFont="1" applyBorder="1"/>
    <xf numFmtId="0" fontId="22" fillId="0" borderId="55" xfId="0" applyFont="1" applyBorder="1"/>
    <xf numFmtId="0" fontId="22" fillId="0" borderId="6" xfId="0" applyFont="1" applyBorder="1" applyAlignment="1">
      <alignment horizontal="center" vertical="center" wrapText="1"/>
    </xf>
    <xf numFmtId="164" fontId="22" fillId="0" borderId="0" xfId="0" applyNumberFormat="1" applyFont="1" applyAlignment="1">
      <alignment horizontal="center"/>
    </xf>
    <xf numFmtId="1" fontId="22" fillId="0" borderId="18" xfId="0" applyNumberFormat="1" applyFont="1" applyBorder="1" applyAlignment="1">
      <alignment horizontal="center"/>
    </xf>
    <xf numFmtId="1" fontId="22" fillId="0" borderId="19" xfId="0" applyNumberFormat="1" applyFont="1" applyBorder="1" applyAlignment="1">
      <alignment horizontal="center"/>
    </xf>
    <xf numFmtId="1" fontId="22" fillId="0" borderId="55" xfId="0" applyNumberFormat="1" applyFont="1" applyBorder="1" applyAlignment="1">
      <alignment horizontal="center"/>
    </xf>
    <xf numFmtId="0" fontId="3" fillId="2" borderId="11" xfId="0" applyFont="1" applyFill="1" applyBorder="1" applyAlignment="1" applyProtection="1">
      <alignment vertical="center" wrapText="1"/>
      <protection locked="0"/>
    </xf>
    <xf numFmtId="0" fontId="12" fillId="0" borderId="0" xfId="0" applyFont="1" applyAlignment="1">
      <alignment horizontal="center" vertical="center" wrapText="1"/>
    </xf>
    <xf numFmtId="0" fontId="12" fillId="0" borderId="49" xfId="0" applyFont="1" applyBorder="1" applyAlignment="1">
      <alignment horizontal="center" vertical="center" wrapText="1"/>
    </xf>
    <xf numFmtId="0" fontId="4" fillId="8" borderId="33" xfId="0" applyFont="1" applyFill="1" applyBorder="1" applyAlignment="1">
      <alignment horizontal="center" vertical="center" wrapText="1"/>
    </xf>
    <xf numFmtId="0" fontId="4" fillId="8" borderId="28" xfId="0" applyFont="1" applyFill="1" applyBorder="1" applyAlignment="1">
      <alignment horizontal="center" vertical="center" wrapText="1"/>
    </xf>
    <xf numFmtId="0" fontId="4" fillId="8" borderId="35" xfId="0" applyFont="1" applyFill="1" applyBorder="1" applyAlignment="1">
      <alignment horizontal="center" vertical="center" wrapText="1"/>
    </xf>
    <xf numFmtId="0" fontId="6" fillId="2" borderId="38"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6" fillId="2" borderId="40" xfId="0" applyFont="1" applyFill="1" applyBorder="1" applyAlignment="1">
      <alignment horizontal="left" vertical="center" wrapText="1"/>
    </xf>
    <xf numFmtId="0" fontId="6" fillId="2" borderId="41" xfId="0" applyFont="1" applyFill="1" applyBorder="1" applyAlignment="1">
      <alignment horizontal="left" vertical="center" wrapText="1"/>
    </xf>
    <xf numFmtId="0" fontId="6" fillId="2" borderId="42" xfId="0" applyFont="1" applyFill="1" applyBorder="1" applyAlignment="1">
      <alignment horizontal="left" vertical="center" wrapText="1"/>
    </xf>
    <xf numFmtId="0" fontId="6" fillId="2" borderId="43" xfId="0" applyFont="1" applyFill="1" applyBorder="1" applyAlignment="1">
      <alignment horizontal="left" vertical="center" wrapText="1"/>
    </xf>
    <xf numFmtId="165" fontId="6" fillId="2" borderId="38" xfId="0" applyNumberFormat="1" applyFont="1" applyFill="1" applyBorder="1" applyAlignment="1">
      <alignment horizontal="center" vertical="center" wrapText="1"/>
    </xf>
    <xf numFmtId="165" fontId="6" fillId="2" borderId="40" xfId="0" applyNumberFormat="1" applyFont="1" applyFill="1" applyBorder="1" applyAlignment="1">
      <alignment horizontal="center" vertical="center" wrapText="1"/>
    </xf>
    <xf numFmtId="165" fontId="6" fillId="2" borderId="41" xfId="0" applyNumberFormat="1" applyFont="1" applyFill="1" applyBorder="1" applyAlignment="1">
      <alignment horizontal="center" vertical="center" wrapText="1"/>
    </xf>
    <xf numFmtId="165" fontId="6" fillId="2" borderId="43" xfId="0" applyNumberFormat="1" applyFont="1" applyFill="1" applyBorder="1" applyAlignment="1">
      <alignment horizontal="center" vertical="center" wrapText="1"/>
    </xf>
    <xf numFmtId="14" fontId="6" fillId="2" borderId="41" xfId="0" applyNumberFormat="1" applyFont="1" applyFill="1" applyBorder="1" applyAlignment="1">
      <alignment horizontal="center" vertical="center" wrapText="1"/>
    </xf>
    <xf numFmtId="0" fontId="6" fillId="2" borderId="43" xfId="0" applyFont="1" applyFill="1" applyBorder="1" applyAlignment="1">
      <alignment horizontal="center" vertical="center" wrapText="1"/>
    </xf>
    <xf numFmtId="14" fontId="6" fillId="2" borderId="45" xfId="0" applyNumberFormat="1"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45" xfId="0" applyFont="1" applyFill="1" applyBorder="1" applyAlignment="1">
      <alignment horizontal="left" vertical="center" wrapText="1"/>
    </xf>
    <xf numFmtId="0" fontId="6" fillId="2" borderId="46"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7" fillId="2" borderId="27"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5" fillId="8" borderId="27" xfId="0" applyFont="1" applyFill="1" applyBorder="1" applyAlignment="1">
      <alignment horizontal="center" vertical="center" wrapText="1"/>
    </xf>
    <xf numFmtId="0" fontId="5" fillId="8" borderId="28" xfId="0" applyFont="1" applyFill="1" applyBorder="1" applyAlignment="1">
      <alignment horizontal="center" vertical="center" wrapText="1"/>
    </xf>
    <xf numFmtId="0" fontId="5" fillId="8" borderId="29" xfId="0" applyFont="1" applyFill="1" applyBorder="1" applyAlignment="1">
      <alignment horizontal="center" vertical="center" wrapText="1"/>
    </xf>
    <xf numFmtId="0" fontId="20" fillId="2" borderId="27" xfId="1" applyFont="1" applyFill="1" applyBorder="1" applyAlignment="1">
      <alignment horizontal="center" vertical="center" wrapText="1"/>
    </xf>
    <xf numFmtId="0" fontId="20" fillId="2" borderId="28" xfId="1" applyFont="1" applyFill="1" applyBorder="1" applyAlignment="1">
      <alignment horizontal="center" vertical="center" wrapText="1"/>
    </xf>
    <xf numFmtId="0" fontId="20" fillId="2" borderId="29" xfId="1" applyFont="1" applyFill="1" applyBorder="1" applyAlignment="1">
      <alignment horizontal="center" vertical="center" wrapText="1"/>
    </xf>
    <xf numFmtId="0" fontId="7" fillId="8" borderId="27" xfId="0" applyFont="1" applyFill="1" applyBorder="1" applyAlignment="1">
      <alignment horizontal="center" vertical="center" wrapText="1"/>
    </xf>
    <xf numFmtId="0" fontId="7" fillId="8" borderId="28" xfId="0" applyFont="1" applyFill="1" applyBorder="1" applyAlignment="1">
      <alignment horizontal="center" vertical="center" wrapText="1"/>
    </xf>
    <xf numFmtId="0" fontId="7" fillId="8" borderId="29"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3" fillId="0" borderId="51"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12" fillId="0" borderId="51"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0" fontId="23" fillId="0" borderId="23" xfId="0" applyFont="1" applyBorder="1" applyAlignment="1" applyProtection="1">
      <alignment horizontal="left" vertical="center" wrapText="1"/>
      <protection locked="0"/>
    </xf>
    <xf numFmtId="0" fontId="9" fillId="0" borderId="24"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9" fillId="0" borderId="23" xfId="0" applyFont="1" applyBorder="1" applyAlignment="1" applyProtection="1">
      <alignment horizontal="left" vertical="center" wrapText="1"/>
      <protection locked="0"/>
    </xf>
    <xf numFmtId="0" fontId="9" fillId="0" borderId="23" xfId="0" quotePrefix="1" applyFont="1" applyBorder="1" applyAlignment="1" applyProtection="1">
      <alignment horizontal="left" vertical="center" wrapText="1"/>
      <protection locked="0"/>
    </xf>
    <xf numFmtId="0" fontId="9" fillId="0" borderId="24" xfId="0" quotePrefix="1" applyFont="1" applyBorder="1" applyAlignment="1" applyProtection="1">
      <alignment horizontal="left" vertical="center" wrapText="1"/>
      <protection locked="0"/>
    </xf>
    <xf numFmtId="0" fontId="9" fillId="0" borderId="8" xfId="0" quotePrefix="1" applyFont="1" applyBorder="1" applyAlignment="1" applyProtection="1">
      <alignment horizontal="left" vertical="center" wrapText="1"/>
      <protection locked="0"/>
    </xf>
    <xf numFmtId="0" fontId="3" fillId="0" borderId="23"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52" xfId="0" applyFont="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7" fillId="0" borderId="60" xfId="0" applyFont="1"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7" fillId="0" borderId="62" xfId="0" applyFont="1" applyBorder="1" applyAlignment="1" applyProtection="1">
      <alignment horizontal="center" vertical="center" wrapText="1"/>
      <protection locked="0"/>
    </xf>
    <xf numFmtId="0" fontId="7" fillId="0" borderId="56" xfId="0" applyFont="1" applyBorder="1" applyAlignment="1" applyProtection="1">
      <alignment horizontal="center" vertical="center" wrapText="1"/>
      <protection locked="0"/>
    </xf>
    <xf numFmtId="0" fontId="7" fillId="0" borderId="57" xfId="0" applyFont="1" applyBorder="1" applyAlignment="1" applyProtection="1">
      <alignment horizontal="center" vertical="center" wrapText="1"/>
      <protection locked="0"/>
    </xf>
    <xf numFmtId="0" fontId="7" fillId="0" borderId="58" xfId="0" applyFont="1" applyBorder="1" applyAlignment="1" applyProtection="1">
      <alignment horizontal="center" vertical="center" wrapText="1"/>
      <protection locked="0"/>
    </xf>
    <xf numFmtId="0" fontId="4" fillId="2" borderId="63" xfId="0" applyFont="1" applyFill="1" applyBorder="1" applyAlignment="1" applyProtection="1">
      <alignment horizontal="center" vertical="center" wrapText="1"/>
      <protection locked="0"/>
    </xf>
    <xf numFmtId="0" fontId="4" fillId="2" borderId="64" xfId="0" applyFont="1" applyFill="1" applyBorder="1" applyAlignment="1" applyProtection="1">
      <alignment horizontal="center" vertical="center" wrapText="1"/>
      <protection locked="0"/>
    </xf>
    <xf numFmtId="0" fontId="4" fillId="2" borderId="65" xfId="0" applyFont="1" applyFill="1" applyBorder="1" applyAlignment="1" applyProtection="1">
      <alignment horizontal="center" vertical="center" wrapText="1"/>
      <protection locked="0"/>
    </xf>
    <xf numFmtId="0" fontId="4" fillId="2" borderId="66"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2" borderId="67"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2" borderId="68" xfId="0" applyFont="1" applyFill="1" applyBorder="1" applyAlignment="1" applyProtection="1">
      <alignment horizontal="left" vertical="center" wrapText="1"/>
      <protection locked="0"/>
    </xf>
    <xf numFmtId="0" fontId="4" fillId="2" borderId="69" xfId="0" applyFont="1" applyFill="1" applyBorder="1" applyAlignment="1" applyProtection="1">
      <alignment horizontal="left" vertical="center" wrapText="1"/>
      <protection locked="0"/>
    </xf>
    <xf numFmtId="0" fontId="4" fillId="2" borderId="70"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20" xfId="0" applyFont="1" applyFill="1" applyBorder="1" applyAlignment="1" applyProtection="1">
      <alignment horizontal="left" vertical="center" wrapText="1"/>
      <protection locked="0"/>
    </xf>
    <xf numFmtId="0" fontId="4" fillId="2" borderId="13"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0" borderId="3"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21" fillId="0" borderId="3" xfId="0" applyFont="1" applyBorder="1" applyAlignment="1" applyProtection="1">
      <alignment horizontal="left" vertical="center" wrapText="1"/>
      <protection locked="0"/>
    </xf>
    <xf numFmtId="0" fontId="21" fillId="0" borderId="5" xfId="0" applyFont="1" applyBorder="1" applyAlignment="1" applyProtection="1">
      <alignment horizontal="left" vertical="center" wrapText="1"/>
      <protection locked="0"/>
    </xf>
    <xf numFmtId="0" fontId="21" fillId="0" borderId="2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5" fillId="2" borderId="0" xfId="0" applyFont="1" applyFill="1" applyAlignment="1">
      <alignment horizontal="center" vertical="center" wrapText="1"/>
    </xf>
    <xf numFmtId="0" fontId="25" fillId="2" borderId="33" xfId="0" applyFont="1" applyFill="1" applyBorder="1" applyAlignment="1">
      <alignment horizontal="left" vertical="top" wrapText="1"/>
    </xf>
    <xf numFmtId="0" fontId="12" fillId="2" borderId="28" xfId="0" applyFont="1" applyFill="1" applyBorder="1" applyAlignment="1">
      <alignment horizontal="left" vertical="top" wrapText="1"/>
    </xf>
    <xf numFmtId="0" fontId="12" fillId="2" borderId="35" xfId="0" applyFont="1" applyFill="1" applyBorder="1" applyAlignment="1">
      <alignment horizontal="left" vertical="top" wrapText="1"/>
    </xf>
    <xf numFmtId="0" fontId="13" fillId="6" borderId="0" xfId="0" applyFont="1" applyFill="1" applyAlignment="1"/>
  </cellXfs>
  <cellStyles count="2">
    <cellStyle name="Hipervínculo" xfId="1" builtinId="8"/>
    <cellStyle name="Normal" xfId="0" builtinId="0"/>
  </cellStyles>
  <dxfs count="124">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0000"/>
        </patternFill>
      </fill>
    </dxf>
    <dxf>
      <font>
        <b val="0"/>
        <i val="0"/>
        <strike val="0"/>
        <condense val="0"/>
        <extend val="0"/>
        <outline val="0"/>
        <shadow val="0"/>
        <u val="none"/>
        <vertAlign val="baseline"/>
        <sz val="9"/>
        <color rgb="FF000000"/>
        <name val="Arial Narrow"/>
        <family val="2"/>
        <scheme val="none"/>
      </font>
      <fill>
        <patternFill patternType="solid">
          <fgColor theme="4" tint="0.79998168889431442"/>
          <bgColor theme="4" tint="0.79998168889431442"/>
        </patternFill>
      </fill>
      <alignment horizontal="left" vertical="center" textRotation="0" wrapText="1" indent="0" justifyLastLine="0" shrinkToFit="0" readingOrder="0"/>
    </dxf>
    <dxf>
      <font>
        <b val="0"/>
        <i val="0"/>
        <strike val="0"/>
        <condense val="0"/>
        <extend val="0"/>
        <outline val="0"/>
        <shadow val="0"/>
        <u val="none"/>
        <vertAlign val="baseline"/>
        <sz val="9"/>
        <color rgb="FF000000"/>
        <name val="Arial Narrow"/>
        <family val="2"/>
        <scheme val="none"/>
      </font>
      <fill>
        <patternFill patternType="solid">
          <fgColor theme="4" tint="0.79998168889431442"/>
          <bgColor theme="4" tint="0.79998168889431442"/>
        </patternFill>
      </fill>
      <alignment horizontal="left"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wrapText="1"/>
    </dxf>
    <dxf>
      <alignment vertical="center"/>
    </dxf>
    <dxf>
      <alignment vertical="center"/>
    </dxf>
    <dxf>
      <alignment vertical="center"/>
    </dxf>
    <dxf>
      <alignment horizontal="center"/>
    </dxf>
    <dxf>
      <alignment horizontal="center"/>
    </dxf>
    <dxf>
      <alignment horizontal="center"/>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sz val="14"/>
      </font>
    </dxf>
    <dxf>
      <font>
        <sz val="14"/>
      </font>
    </dxf>
    <dxf>
      <font>
        <sz val="14"/>
      </font>
    </dxf>
    <dxf>
      <font>
        <sz val="14"/>
      </font>
    </dxf>
    <dxf>
      <font>
        <sz val="14"/>
      </font>
    </dxf>
    <dxf>
      <font>
        <sz val="14"/>
      </font>
    </dxf>
    <dxf>
      <font>
        <sz val="14"/>
      </font>
    </dxf>
    <dxf>
      <font>
        <sz val="14"/>
      </font>
    </dxf>
    <dxf>
      <font>
        <sz val="14"/>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64" formatCode="0.0"/>
    </dxf>
    <dxf>
      <alignment horizontal="center"/>
    </dxf>
    <dxf>
      <alignment horizontal="center"/>
    </dxf>
    <dxf>
      <numFmt numFmtId="1" formatCode="0"/>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ont>
        <color theme="1"/>
      </font>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rgb="FF33A584"/>
          <bgColor rgb="FF069169"/>
        </patternFill>
      </fill>
      <border>
        <bottom style="thin">
          <color rgb="FF069169"/>
        </bottom>
      </border>
    </dxf>
    <dxf>
      <font>
        <color theme="0"/>
      </font>
      <fill>
        <patternFill patternType="solid">
          <fgColor rgb="FF069169"/>
          <bgColor rgb="FF33A584"/>
        </patternFill>
      </fill>
      <border>
        <bottom style="thin">
          <color rgb="FF33A584"/>
        </bottom>
        <horizontal style="thin">
          <color rgb="FF33A584"/>
        </horizontal>
      </border>
    </dxf>
    <dxf>
      <border>
        <bottom style="thin">
          <color rgb="FF33A584"/>
        </bottom>
      </border>
    </dxf>
    <dxf>
      <font>
        <color theme="0"/>
      </font>
      <fill>
        <patternFill patternType="solid">
          <fgColor theme="0" tint="-0.14999847407452621"/>
          <bgColor theme="0" tint="-0.14999847407452621"/>
        </patternFill>
      </fill>
    </dxf>
    <dxf>
      <font>
        <b/>
        <i val="0"/>
        <color theme="0"/>
      </font>
      <fill>
        <patternFill patternType="solid">
          <fgColor rgb="FF33A584"/>
          <bgColor rgb="FF069169"/>
        </patternFill>
      </fill>
    </dxf>
    <dxf>
      <font>
        <b/>
        <color theme="0"/>
      </font>
    </dxf>
    <dxf>
      <border>
        <left style="thin">
          <color rgb="FF006850"/>
        </left>
        <right style="thin">
          <color rgb="FF006850"/>
        </right>
      </border>
    </dxf>
    <dxf>
      <border>
        <top style="thin">
          <color rgb="FF006850"/>
        </top>
        <bottom style="thin">
          <color rgb="FF006850"/>
        </bottom>
        <horizontal style="thin">
          <color rgb="FF006850"/>
        </horizontal>
      </border>
    </dxf>
    <dxf>
      <font>
        <b/>
        <color theme="1"/>
      </font>
      <border>
        <top style="double">
          <color rgb="FF33A584"/>
        </top>
      </border>
    </dxf>
    <dxf>
      <font>
        <color theme="0"/>
      </font>
      <fill>
        <patternFill patternType="solid">
          <fgColor rgb="FF006850"/>
          <bgColor rgb="FF006850"/>
        </patternFill>
      </fill>
      <border>
        <horizontal style="thin">
          <color rgb="FF006850"/>
        </horizontal>
      </border>
    </dxf>
    <dxf>
      <font>
        <color theme="1"/>
      </font>
      <border>
        <horizontal style="thin">
          <color theme="4" tint="0.79998168889431442"/>
        </horizontal>
      </border>
    </dxf>
  </dxfs>
  <tableStyles count="2" defaultTableStyle="TableStyleMedium2" defaultPivotStyle="PivotStyleLight16">
    <tableStyle name="ANM" table="0" count="13" xr9:uid="{A6266F25-3A9F-43A3-AF6C-21B5CD0862C7}">
      <tableStyleElement type="wholeTable" dxfId="123"/>
      <tableStyleElement type="headerRow" dxfId="122"/>
      <tableStyleElement type="totalRow" dxfId="121"/>
      <tableStyleElement type="firstRowStripe" dxfId="120"/>
      <tableStyleElement type="firstColumnStripe" dxfId="119"/>
      <tableStyleElement type="firstHeaderCell" dxfId="118"/>
      <tableStyleElement type="firstSubtotalRow" dxfId="117"/>
      <tableStyleElement type="secondSubtotalRow" dxfId="116"/>
      <tableStyleElement type="firstColumnSubheading" dxfId="115"/>
      <tableStyleElement type="firstRowSubheading" dxfId="114"/>
      <tableStyleElement type="secondRowSubheading" dxfId="113"/>
      <tableStyleElement type="pageFieldLabels" dxfId="112"/>
      <tableStyleElement type="pageFieldValues" dxfId="111"/>
    </tableStyle>
    <tableStyle name="TableStyleMedium2 2" pivot="0" count="7" xr9:uid="{607062CA-62FF-4B73-AE82-3A8FDC951F26}">
      <tableStyleElement type="wholeTable" dxfId="110"/>
      <tableStyleElement type="headerRow" dxfId="109"/>
      <tableStyleElement type="totalRow" dxfId="108"/>
      <tableStyleElement type="firstColumn" dxfId="107"/>
      <tableStyleElement type="lastColumn" dxfId="106"/>
      <tableStyleElement type="firstRowStripe" dxfId="105"/>
      <tableStyleElement type="firstColumnStripe" dxfId="10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4</xdr:col>
      <xdr:colOff>784860</xdr:colOff>
      <xdr:row>0</xdr:row>
      <xdr:rowOff>106680</xdr:rowOff>
    </xdr:from>
    <xdr:to>
      <xdr:col>6</xdr:col>
      <xdr:colOff>451484</xdr:colOff>
      <xdr:row>4</xdr:row>
      <xdr:rowOff>78105</xdr:rowOff>
    </xdr:to>
    <xdr:pic>
      <xdr:nvPicPr>
        <xdr:cNvPr id="2" name="4 Imagen">
          <a:extLst>
            <a:ext uri="{FF2B5EF4-FFF2-40B4-BE49-F238E27FC236}">
              <a16:creationId xmlns:a16="http://schemas.microsoft.com/office/drawing/2014/main" id="{FDFECE34-8920-4ACF-8042-3FD82F2FAF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3352800" y="106680"/>
          <a:ext cx="1564004" cy="70294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2</xdr:row>
      <xdr:rowOff>36830</xdr:rowOff>
    </xdr:to>
    <xdr:pic>
      <xdr:nvPicPr>
        <xdr:cNvPr id="1026" name="4 Imagen">
          <a:extLst>
            <a:ext uri="{FF2B5EF4-FFF2-40B4-BE49-F238E27FC236}">
              <a16:creationId xmlns:a16="http://schemas.microsoft.com/office/drawing/2014/main" id="{4E4B3717-6C18-9E8C-3FCE-C33C418A6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894080"/>
          <a:ext cx="1127760" cy="466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213360</xdr:rowOff>
    </xdr:from>
    <xdr:to>
      <xdr:col>0</xdr:col>
      <xdr:colOff>1445034</xdr:colOff>
      <xdr:row>0</xdr:row>
      <xdr:rowOff>525779</xdr:rowOff>
    </xdr:to>
    <xdr:pic>
      <xdr:nvPicPr>
        <xdr:cNvPr id="3" name="4 Imagen">
          <a:extLst>
            <a:ext uri="{FF2B5EF4-FFF2-40B4-BE49-F238E27FC236}">
              <a16:creationId xmlns:a16="http://schemas.microsoft.com/office/drawing/2014/main" id="{59702769-0939-4605-94F7-50276AABB7D0}"/>
            </a:ext>
          </a:extLst>
        </xdr:cNvPr>
        <xdr:cNvPicPr preferRelativeResize="0">
          <a:picLocks noChangeAspect="1"/>
        </xdr:cNvPicPr>
      </xdr:nvPicPr>
      <xdr:blipFill rotWithShape="1">
        <a:blip xmlns:r="http://schemas.openxmlformats.org/officeDocument/2006/relationships" r:embed="rId1" cstate="print"/>
        <a:srcRect t="14474" b="19591"/>
        <a:stretch/>
      </xdr:blipFill>
      <xdr:spPr bwMode="auto">
        <a:xfrm>
          <a:off x="76200" y="213360"/>
          <a:ext cx="1368834" cy="31241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nmgovco.sharepoint.com/Users/1026276285/Documents/ANM/01.%20SIG/RESPONSABILIDADES/MATRIZ%20ROL,%20RESP%20Y%20A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nmgovco.sharepoint.com/Users/teilu/Downloads/EST1-P-005-F-009_V2%20MATRIZ%20ASPECTOS%20E%20IMPACTOS%20AMBIENTALES%20202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mp;A"/>
      <sheetName val="ROL"/>
      <sheetName val="TD-R&amp;A"/>
      <sheetName val="LISTA"/>
      <sheetName val="MATRIZ ROL, RESP Y AUT"/>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PORTADA"/>
      <sheetName val="INSTRUCCIONES"/>
      <sheetName val="A&amp;I"/>
      <sheetName val="TD-A&amp;I"/>
      <sheetName val="Hoja1"/>
      <sheetName val="Aspectos"/>
    </sheetNames>
    <sheetDataSet>
      <sheetData sheetId="0"/>
      <sheetData sheetId="1"/>
      <sheetData sheetId="2"/>
      <sheetData sheetId="3"/>
      <sheetData sheetId="4"/>
      <sheetData sheetId="5" refreshError="1"/>
      <sheetData sheetId="6"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exander Castillo Diaz" refreshedDate="44783.435382523145" createdVersion="8" refreshedVersion="8" minRefreshableVersion="3" recordCount="40" xr:uid="{96F18CD0-1735-441E-ABB8-66DA8C4862E3}">
  <cacheSource type="worksheet">
    <worksheetSource ref="A6:AB45" sheet="A&amp;I"/>
  </cacheSource>
  <cacheFields count="28">
    <cacheField name="Macroprocesos" numFmtId="0">
      <sharedItems containsBlank="1"/>
    </cacheField>
    <cacheField name="Procesos" numFmtId="0">
      <sharedItems containsBlank="1" count="6" longText="1">
        <s v="Admistración de bienes y servicios_x000a_Gestión del Talento Humano_x000a_Gestión Juridica_x000a_Gestión Documental_x000a_Planeación Estrátegica_x000a_Gestión Integral para el Seguimiento y Control a los Títulos Mineros de Títulos Mineros-Fiscalización_x000a_Gestión Integral para el Seguimiento y Control a los Títulos Mineros de Títulos Mineros-Regalías_x000a_Seguridad Minera_x000a_Gestión Integral de las Comunicaciones y Relacionamiento_x000a_Atención Integral y servicios a Grupos de Interés"/>
        <m/>
        <s v="Gestión Integral para el Seguimiento y Control a los Títulos Mineros de Títulos Mineros-Fiscalización_x000a_Gestión Integral para el Seguimiento y Control a los Títulos Mineros de Títulos Mineros-Regalías_x000a_Seguridad Minera_x000a_Gestión Integral de las Comunicaciones y Relacionamiento_x000a_Atención Integral y servicios a Grupos de Interés"/>
        <s v="Admistración de bienes y servicios"/>
        <s v="Admistración de bienes y servicios_x000a_Administración de tecnologías e información"/>
        <s v="Gestión Integral de las Comunicaciones y Relacionamiento_x000a_Atención Integral y servicios a Grupos de Interés"/>
      </sharedItems>
    </cacheField>
    <cacheField name="Actividades" numFmtId="0">
      <sharedItems containsBlank="1" count="6">
        <s v="Administrativas"/>
        <m/>
        <s v="Traslados o comisiones"/>
        <s v="Servicios generales"/>
        <s v="Mantenimiento"/>
        <s v="Servicio al Cliente"/>
      </sharedItems>
    </cacheField>
    <cacheField name="Descripción de la Actividad" numFmtId="0">
      <sharedItems containsBlank="1" longText="1"/>
    </cacheField>
    <cacheField name="Producto/Servicio" numFmtId="0">
      <sharedItems containsBlank="1" longText="1"/>
    </cacheField>
    <cacheField name="Tipo de sede" numFmtId="0">
      <sharedItems containsBlank="1"/>
    </cacheField>
    <cacheField name="Sede" numFmtId="0">
      <sharedItems containsBlank="1"/>
    </cacheField>
    <cacheField name="Condiciones de operación" numFmtId="0">
      <sharedItems containsBlank="1" count="2">
        <s v="Situación de emergencia"/>
        <m/>
      </sharedItems>
    </cacheField>
    <cacheField name="Descripción de condición" numFmtId="0">
      <sharedItems containsBlank="1"/>
    </cacheField>
    <cacheField name="Aspecto ambiental" numFmtId="0">
      <sharedItems containsBlank="1" count="11">
        <s v="Generación_de_residuos"/>
        <s v="Consumo_de_materias_primas_e_insumos"/>
        <s v="Consumo_de_energía_eléctrica"/>
        <s v="Generación_de_empleo"/>
        <s v="Generación_de_Emisiones"/>
        <s v="Generación_de_derrames"/>
        <s v="Generación_de_vertimientos"/>
        <s v="Consumo_del_recurso_hídrico"/>
        <s v="Uso_de_publicidad"/>
        <m u="1"/>
        <s v="Uso _de_publicidad" u="1"/>
      </sharedItems>
    </cacheField>
    <cacheField name="Impacto ambiental" numFmtId="0">
      <sharedItems containsBlank="1" count="18">
        <s v="Contaminación por generación de residuos aprovechables"/>
        <s v="Agotamiento General de los recursos naturales"/>
        <s v="Presión sobre el recurso energético eléctrico"/>
        <s v="Desarrollo del recurso humano"/>
        <s v="Contaminación por emisión de contaminantes criterio"/>
        <s v="Contaminación por emisión de gases de efecto invernadero (GEI)"/>
        <s v="Contaminación por emisión de ruido"/>
        <s v="Contaminación del suelo"/>
        <s v="Contaminación por generación de residuos peligrosos"/>
        <s v="Contaminación por emisión de sustancias molestas (olores)"/>
        <s v="Contaminación por descarga por aguas residuales domésticas"/>
        <s v="Agotamiento del recurso hídrico"/>
        <s v="Contaminación por generación de residuos orgánicos"/>
        <s v="Contaminación por generación de residuos No aprovechables"/>
        <s v="Contaminación por generación de residuos de escombro"/>
        <s v="Contaminación visual"/>
        <m u="1"/>
        <s v="Aprovechamiento del recurso hídrico" u="1"/>
      </sharedItems>
    </cacheField>
    <cacheField name="Tipo de impacto" numFmtId="0">
      <sharedItems containsBlank="1" count="3">
        <s v="Negativo"/>
        <s v="Positivo"/>
        <m/>
      </sharedItems>
    </cacheField>
    <cacheField name="Componente ambiental" numFmtId="0">
      <sharedItems containsBlank="1"/>
    </cacheField>
    <cacheField name="Probabilidad" numFmtId="0">
      <sharedItems/>
    </cacheField>
    <cacheField name="Consecuencia" numFmtId="0">
      <sharedItems/>
    </cacheField>
    <cacheField name="Valoración inicial" numFmtId="0">
      <sharedItems/>
    </cacheField>
    <cacheField name="Valor probabilidad" numFmtId="0">
      <sharedItems containsSemiMixedTypes="0" containsString="0" containsNumber="1" containsInteger="1" minValue="3" maxValue="5"/>
    </cacheField>
    <cacheField name="Valor consecuencia" numFmtId="0">
      <sharedItems containsSemiMixedTypes="0" containsString="0" containsNumber="1" containsInteger="1" minValue="1" maxValue="5"/>
    </cacheField>
    <cacheField name="Valor valoración inicial 20xx" numFmtId="0">
      <sharedItems containsSemiMixedTypes="0" containsString="0" containsNumber="1" containsInteger="1" minValue="3" maxValue="25"/>
    </cacheField>
    <cacheField name="Significancia del A&amp;I inicial" numFmtId="0">
      <sharedItems/>
    </cacheField>
    <cacheField name="Control ambiental inicial" numFmtId="0">
      <sharedItems/>
    </cacheField>
    <cacheField name="Descripción de la valoración inicial y el control del aspecto e impacto ambiental 20xx" numFmtId="0">
      <sharedItems containsBlank="1" longText="1"/>
    </cacheField>
    <cacheField name="Unidad de medición" numFmtId="0">
      <sharedItems containsNonDate="0" containsString="0" containsBlank="1"/>
    </cacheField>
    <cacheField name="Desempeño ambiental 20xx" numFmtId="0">
      <sharedItems containsNonDate="0" containsString="0" containsBlank="1"/>
    </cacheField>
    <cacheField name="Meta porcentual 20xx" numFmtId="0">
      <sharedItems containsNonDate="0" containsString="0" containsBlank="1"/>
    </cacheField>
    <cacheField name="Meta unitaria 20xx" numFmtId="0">
      <sharedItems containsNonDate="0" containsString="0" containsBlank="1"/>
    </cacheField>
    <cacheField name="Desempeño ambiental 20xx2" numFmtId="0">
      <sharedItems containsNonDate="0" containsString="0" containsBlank="1"/>
    </cacheField>
    <cacheField name="Desviación meta 20xx"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
  <r>
    <s v="Estratégicos_x000a_Misionales_x000a_Apoyo_x000a_Evaluación"/>
    <x v="0"/>
    <x v="0"/>
    <s v="Gestionar y efectuar seguimiento a la prestación de los servicios generales de la Entidad_x000a_Gestionar y efectuar seguimiento a  la prestación del servicio de vigilancia y seguridad privada de la Entidad_x000a_Gestionar la prestación de los servicios públicos de la Entidad_x000a_Realizar las actividades requeridas para garantizar la concertación de objetivos para la evaluación del desempeño de los funcionarios de carrera administrativa, de libre nombramiento y remoción y los acuerdos de gestión (Incluye el apoyo técnico y seguimiento)._x000a_Distribuir las solicitudes entre los funcionarios competentes_x000a_Adelantar y gestionar los procesos de cobro coactivo sobre las obligaciones remitidas a través de título ejecutivo_x000a_Transferencias documentales al archivo central_x000a_Reportar y hacer seguimiento de indicadores_x000a_Operar el Sistema de Gestión Ambiental_x000a_Programación de acciones de verificación de obligaciones_x000a_Evaluación integral del expediente y generación del auto de fiscalización integral_x000a_Proceso sancionatorio en caso de incumplimiento_x000a_Evaluación de documentos técnicos_x000a_Liquidación, Causación y Gestión del Recaudo del Canon Superficiario"/>
    <s v="Informes de ejecución de actividades del proveedor de servicios generales_x000a_Informes de ejecución de actividades del proveedor de servicios de vigilancia y seguridad privada_x000a_Remisión de documentos para el pago de los servicios públicos_x000a_Formatos de Acuerdos de gestión y de Evaluación del desempeño laboral con concertaciones en firme_x000a_Reparto entre los funcionarios competentes_x000a_Recuperación de la deuda_x000a_Cartera depurada_x000a_Procesos de cobro coactivo gestionado_x000a_Cronograma de transferencias, FUID's y actas de transferencia_x000a_Reportar y hacer seguimiento de indicadores_x000a_Requisitos legales ambientales asegurados y aspectos e impactos ambientales controlados_x000a_Plan de acción de fiscalizaciónAuto de fiscalización integral (documental)_x000a_Auto de evaluación de documento técnico/ Acto administrativo de Imposición de multas Acto administrativo de caducidad o cancelación_x000a_Evaluación  y  Seguimiento en la Implementación de Estándares Internacionales CRIRSCO Modificaciones   y  Desarrollo de los  Títulos Mineros DESARROLLO DEL CONTRATO DE CONCESIÓN (1, 3, 4, 5, 6, 8, 9 y 20) AUTORIZACIÓN TEMPORAL PARA EXTRACCIÓN DE MATERIALES DE CONSTRUCCIÓN (3.5)_x000a_Generación de ingresos por canon superficiario / Recaudo de canon superficiario y cartera "/>
    <s v="PAR"/>
    <s v="PAR Cúcuta"/>
    <x v="0"/>
    <s v="Emergencia sanitaria por pandemia COVID-19"/>
    <x v="0"/>
    <x v="0"/>
    <x v="0"/>
    <s v="Geológico - suelo"/>
    <s v="Certero"/>
    <s v="Alta"/>
    <s v="Alto"/>
    <n v="5"/>
    <n v="5"/>
    <n v="25"/>
    <s v="No tolerable"/>
    <s v="Si"/>
    <s v="Generados por las actividades de  impresión y reproducción de documentos, ademas de empaques plasticos y cartón, a pesar que en el PAR se realiza la separación en la fuente este no es aprovehado por gestores  externos en actividades de recuperación y reciclaje"/>
    <m/>
    <m/>
    <m/>
    <m/>
    <m/>
    <m/>
  </r>
  <r>
    <m/>
    <x v="1"/>
    <x v="1"/>
    <m/>
    <m/>
    <m/>
    <m/>
    <x v="1"/>
    <m/>
    <x v="1"/>
    <x v="1"/>
    <x v="0"/>
    <s v="Biológico - biodiversidad"/>
    <s v="Certero"/>
    <s v="Moderada"/>
    <s v="Moderado"/>
    <n v="5"/>
    <n v="3"/>
    <n v="15"/>
    <s v="Potencialmente no tolerable"/>
    <s v="No"/>
    <m/>
    <m/>
    <m/>
    <m/>
    <m/>
    <m/>
    <m/>
  </r>
  <r>
    <m/>
    <x v="1"/>
    <x v="1"/>
    <m/>
    <m/>
    <m/>
    <m/>
    <x v="1"/>
    <m/>
    <x v="2"/>
    <x v="2"/>
    <x v="0"/>
    <s v="Energético"/>
    <s v="Certero"/>
    <s v="Alta"/>
    <s v="Alto"/>
    <n v="5"/>
    <n v="5"/>
    <n v="25"/>
    <s v="No tolerable"/>
    <s v="Si"/>
    <s v="Todos los equipos usados para el desarrollo de las actividades requieren conexion a la red de energía eléctrica"/>
    <m/>
    <m/>
    <m/>
    <m/>
    <m/>
    <m/>
  </r>
  <r>
    <m/>
    <x v="1"/>
    <x v="1"/>
    <m/>
    <m/>
    <m/>
    <m/>
    <x v="1"/>
    <m/>
    <x v="3"/>
    <x v="3"/>
    <x v="1"/>
    <s v="Sociocultural - social"/>
    <s v="Certero"/>
    <s v="Baja"/>
    <s v="Bajo"/>
    <n v="5"/>
    <n v="1"/>
    <n v="5"/>
    <s v="Tolerable"/>
    <s v="No"/>
    <s v="El personal vinculado en el PAR es de la región contribuyendo a generar fuentes de empleo formal"/>
    <m/>
    <m/>
    <m/>
    <m/>
    <m/>
    <m/>
  </r>
  <r>
    <s v="Estratégicos_x000a_Misionales_x000a_Apoyo_x000a_Evaluación"/>
    <x v="2"/>
    <x v="2"/>
    <s v="Preparación y ejecución de la inspección y elaboración del informe técnico_x000a_Elaboración del auto de inspección_x000a_Apoyo al  programa de visitas e inspecciones de campo"/>
    <s v="Informe técnico de inspección_x000a_Auto de fiscalización integral (de inspección)_x000a_Concepto técnico_x000a_Acta e Informe de visita en relación con las verificaciones de seguridad"/>
    <s v="PAR"/>
    <s v="PAR Cúcuta"/>
    <x v="0"/>
    <s v="Emergencia sanitaria por pandemia COVID-19"/>
    <x v="4"/>
    <x v="4"/>
    <x v="0"/>
    <s v="Atmosférico - aire"/>
    <s v="Certero"/>
    <s v="Alta"/>
    <s v="Alto"/>
    <n v="5"/>
    <n v="5"/>
    <n v="25"/>
    <s v="No tolerable"/>
    <s v="Si"/>
    <m/>
    <m/>
    <m/>
    <m/>
    <m/>
    <m/>
    <m/>
  </r>
  <r>
    <m/>
    <x v="1"/>
    <x v="1"/>
    <m/>
    <m/>
    <m/>
    <m/>
    <x v="1"/>
    <m/>
    <x v="4"/>
    <x v="5"/>
    <x v="0"/>
    <s v="Atmosférico - aire"/>
    <s v="Certero"/>
    <s v="Alta"/>
    <s v="Alto"/>
    <n v="5"/>
    <n v="5"/>
    <n v="25"/>
    <s v="No tolerable"/>
    <s v="Si"/>
    <m/>
    <m/>
    <m/>
    <m/>
    <m/>
    <m/>
    <m/>
  </r>
  <r>
    <m/>
    <x v="1"/>
    <x v="1"/>
    <m/>
    <m/>
    <m/>
    <m/>
    <x v="1"/>
    <m/>
    <x v="4"/>
    <x v="6"/>
    <x v="0"/>
    <s v="Atmosférico - aire"/>
    <s v="Probable"/>
    <s v="Moderada"/>
    <s v="Bajo"/>
    <n v="3"/>
    <n v="3"/>
    <n v="9"/>
    <s v="Tolerable"/>
    <s v="No"/>
    <m/>
    <m/>
    <m/>
    <m/>
    <m/>
    <m/>
    <m/>
  </r>
  <r>
    <m/>
    <x v="1"/>
    <x v="1"/>
    <m/>
    <m/>
    <m/>
    <m/>
    <x v="1"/>
    <m/>
    <x v="5"/>
    <x v="7"/>
    <x v="0"/>
    <s v="Geológico - suelo"/>
    <s v="Probable"/>
    <s v="Baja"/>
    <s v="Bajo"/>
    <n v="3"/>
    <n v="1"/>
    <n v="3"/>
    <s v="Tolerable"/>
    <s v="No"/>
    <m/>
    <m/>
    <m/>
    <m/>
    <m/>
    <m/>
    <m/>
  </r>
  <r>
    <m/>
    <x v="1"/>
    <x v="1"/>
    <m/>
    <m/>
    <m/>
    <m/>
    <x v="1"/>
    <m/>
    <x v="1"/>
    <x v="1"/>
    <x v="0"/>
    <s v="Biológico - biodiversidad"/>
    <s v="Certero"/>
    <s v="Moderada"/>
    <s v="Moderado"/>
    <n v="5"/>
    <n v="3"/>
    <n v="15"/>
    <s v="Potencialmente no tolerable"/>
    <s v="No"/>
    <m/>
    <m/>
    <m/>
    <m/>
    <m/>
    <m/>
    <m/>
  </r>
  <r>
    <m/>
    <x v="1"/>
    <x v="1"/>
    <m/>
    <m/>
    <m/>
    <m/>
    <x v="1"/>
    <m/>
    <x v="0"/>
    <x v="8"/>
    <x v="0"/>
    <s v="Geológico - suelo"/>
    <s v="Probable"/>
    <s v="Baja"/>
    <s v="Bajo"/>
    <n v="3"/>
    <n v="1"/>
    <n v="3"/>
    <s v="Tolerable"/>
    <s v="No"/>
    <m/>
    <m/>
    <m/>
    <m/>
    <m/>
    <m/>
    <m/>
  </r>
  <r>
    <m/>
    <x v="1"/>
    <x v="1"/>
    <m/>
    <m/>
    <m/>
    <m/>
    <x v="1"/>
    <m/>
    <x v="3"/>
    <x v="3"/>
    <x v="1"/>
    <s v="Sociocultural - social"/>
    <s v="Certero"/>
    <s v="Baja"/>
    <s v="Bajo"/>
    <n v="5"/>
    <n v="1"/>
    <n v="5"/>
    <s v="Tolerable"/>
    <s v="No"/>
    <m/>
    <m/>
    <m/>
    <m/>
    <m/>
    <m/>
    <m/>
  </r>
  <r>
    <s v="Apoyo"/>
    <x v="3"/>
    <x v="3"/>
    <s v="Limpieza y aseo_x000a_Cafetería_x000a_Manejo de sustancias químicas_x000a_Servicios de vigilancia y seguridad privada"/>
    <s v="Registros y reportes de operación"/>
    <s v="PAR"/>
    <s v="PAR Cúcuta"/>
    <x v="0"/>
    <s v="Emergencia sanitaria por pandemia COVID-19"/>
    <x v="4"/>
    <x v="9"/>
    <x v="0"/>
    <s v="Atmosférico - aire"/>
    <s v="Probable"/>
    <s v="Moderada"/>
    <s v="Bajo"/>
    <n v="3"/>
    <n v="3"/>
    <n v="9"/>
    <s v="Tolerable"/>
    <s v="No"/>
    <m/>
    <m/>
    <m/>
    <m/>
    <m/>
    <m/>
    <m/>
  </r>
  <r>
    <m/>
    <x v="1"/>
    <x v="1"/>
    <m/>
    <m/>
    <m/>
    <m/>
    <x v="1"/>
    <m/>
    <x v="4"/>
    <x v="6"/>
    <x v="0"/>
    <s v="Atmosférico - aire"/>
    <s v="Probable"/>
    <s v="Moderada"/>
    <s v="Bajo"/>
    <n v="3"/>
    <n v="3"/>
    <n v="9"/>
    <s v="Tolerable"/>
    <s v="No"/>
    <m/>
    <m/>
    <m/>
    <m/>
    <m/>
    <m/>
    <m/>
  </r>
  <r>
    <m/>
    <x v="1"/>
    <x v="1"/>
    <m/>
    <m/>
    <m/>
    <m/>
    <x v="1"/>
    <m/>
    <x v="6"/>
    <x v="10"/>
    <x v="0"/>
    <s v="Hidrológico - agua"/>
    <s v="Certero"/>
    <s v="Alta"/>
    <s v="Alto"/>
    <n v="5"/>
    <n v="5"/>
    <n v="25"/>
    <s v="No tolerable"/>
    <s v="Si"/>
    <m/>
    <m/>
    <m/>
    <m/>
    <m/>
    <m/>
    <m/>
  </r>
  <r>
    <m/>
    <x v="1"/>
    <x v="1"/>
    <m/>
    <m/>
    <m/>
    <m/>
    <x v="1"/>
    <m/>
    <x v="7"/>
    <x v="11"/>
    <x v="0"/>
    <s v="Hidrológico - agua"/>
    <s v="Certero"/>
    <s v="Alta"/>
    <s v="Alto"/>
    <n v="5"/>
    <n v="5"/>
    <n v="25"/>
    <s v="No tolerable"/>
    <s v="Si"/>
    <m/>
    <m/>
    <m/>
    <m/>
    <m/>
    <m/>
    <m/>
  </r>
  <r>
    <m/>
    <x v="1"/>
    <x v="1"/>
    <m/>
    <m/>
    <m/>
    <m/>
    <x v="1"/>
    <m/>
    <x v="5"/>
    <x v="7"/>
    <x v="0"/>
    <s v="Geológico - suelo"/>
    <s v="Probable"/>
    <s v="Baja"/>
    <s v="Bajo"/>
    <n v="3"/>
    <n v="1"/>
    <n v="3"/>
    <s v="Tolerable"/>
    <s v="No"/>
    <m/>
    <m/>
    <m/>
    <m/>
    <m/>
    <m/>
    <m/>
  </r>
  <r>
    <m/>
    <x v="1"/>
    <x v="1"/>
    <m/>
    <m/>
    <m/>
    <m/>
    <x v="1"/>
    <m/>
    <x v="0"/>
    <x v="12"/>
    <x v="0"/>
    <s v="Geológico - suelo"/>
    <s v="Certero"/>
    <s v="Moderada"/>
    <s v="Moderado"/>
    <n v="5"/>
    <n v="3"/>
    <n v="15"/>
    <s v="Potencialmente no tolerable"/>
    <s v="No"/>
    <m/>
    <m/>
    <m/>
    <m/>
    <m/>
    <m/>
    <m/>
  </r>
  <r>
    <m/>
    <x v="1"/>
    <x v="1"/>
    <m/>
    <m/>
    <m/>
    <m/>
    <x v="1"/>
    <m/>
    <x v="0"/>
    <x v="8"/>
    <x v="0"/>
    <s v="Geológico - suelo"/>
    <s v="Certero"/>
    <s v="Moderada"/>
    <s v="Moderado"/>
    <n v="5"/>
    <n v="3"/>
    <n v="15"/>
    <s v="Potencialmente no tolerable"/>
    <s v="No"/>
    <m/>
    <m/>
    <m/>
    <m/>
    <m/>
    <m/>
    <m/>
  </r>
  <r>
    <m/>
    <x v="1"/>
    <x v="1"/>
    <m/>
    <m/>
    <m/>
    <m/>
    <x v="1"/>
    <m/>
    <x v="0"/>
    <x v="0"/>
    <x v="0"/>
    <s v="Geológico - suelo"/>
    <s v="Certero"/>
    <s v="Alta"/>
    <s v="Alto"/>
    <n v="5"/>
    <n v="5"/>
    <n v="25"/>
    <s v="No tolerable"/>
    <s v="Si"/>
    <m/>
    <m/>
    <m/>
    <m/>
    <m/>
    <m/>
    <m/>
  </r>
  <r>
    <m/>
    <x v="1"/>
    <x v="1"/>
    <m/>
    <m/>
    <m/>
    <m/>
    <x v="1"/>
    <m/>
    <x v="0"/>
    <x v="13"/>
    <x v="0"/>
    <s v="Geológico - suelo"/>
    <s v="Certero"/>
    <s v="Alta"/>
    <s v="Alto"/>
    <n v="5"/>
    <n v="5"/>
    <n v="25"/>
    <s v="No tolerable"/>
    <s v="Si"/>
    <m/>
    <m/>
    <m/>
    <m/>
    <m/>
    <m/>
    <m/>
  </r>
  <r>
    <m/>
    <x v="1"/>
    <x v="1"/>
    <m/>
    <m/>
    <m/>
    <m/>
    <x v="1"/>
    <m/>
    <x v="1"/>
    <x v="1"/>
    <x v="0"/>
    <s v="Biológico - biodiversidad"/>
    <s v="Certero"/>
    <s v="Moderada"/>
    <s v="Moderado"/>
    <n v="5"/>
    <n v="3"/>
    <n v="15"/>
    <s v="Potencialmente no tolerable"/>
    <s v="No"/>
    <m/>
    <m/>
    <m/>
    <m/>
    <m/>
    <m/>
    <m/>
  </r>
  <r>
    <m/>
    <x v="1"/>
    <x v="1"/>
    <m/>
    <m/>
    <m/>
    <m/>
    <x v="1"/>
    <m/>
    <x v="2"/>
    <x v="2"/>
    <x v="0"/>
    <s v="Energético"/>
    <s v="Certero"/>
    <s v="Alta"/>
    <s v="Alto"/>
    <n v="5"/>
    <n v="5"/>
    <n v="25"/>
    <s v="No tolerable"/>
    <s v="Si"/>
    <m/>
    <m/>
    <m/>
    <m/>
    <m/>
    <m/>
    <m/>
  </r>
  <r>
    <m/>
    <x v="1"/>
    <x v="1"/>
    <m/>
    <m/>
    <m/>
    <m/>
    <x v="1"/>
    <m/>
    <x v="3"/>
    <x v="3"/>
    <x v="1"/>
    <s v="Sociocultural - social"/>
    <s v="Certero"/>
    <s v="Baja"/>
    <s v="Bajo"/>
    <n v="5"/>
    <n v="1"/>
    <n v="5"/>
    <s v="Tolerable"/>
    <s v="No"/>
    <s v="Se realiza nueva valoración por ajustes en la metodología de identificación y valoración de aspectos e impactos."/>
    <m/>
    <m/>
    <m/>
    <m/>
    <m/>
    <m/>
  </r>
  <r>
    <s v="Apoyo"/>
    <x v="4"/>
    <x v="4"/>
    <s v="Infraestructura (adecuaciones físicas)_x000a_Manejo de insumos y equipos_x000a_Prestación de servicios tecnológicos_x000a_Instalación de redes eléctricas_x000a_Saneamiento ambiental y limpieza técnica (Lavado de tanques y control de plagas)_x000a_Vehículos_x000a_Instalación de elementos de publicidad exterior visual"/>
    <s v="Registros e informes"/>
    <s v="PAR"/>
    <s v="PAR Cúcuta"/>
    <x v="0"/>
    <s v="Emergencia sanitaria por pandemia COVID-19"/>
    <x v="4"/>
    <x v="9"/>
    <x v="0"/>
    <s v="Atmosférico - aire"/>
    <s v="Probable"/>
    <s v="Moderada"/>
    <s v="Bajo"/>
    <n v="3"/>
    <n v="3"/>
    <n v="9"/>
    <s v="Tolerable"/>
    <s v="No"/>
    <s v="Se realiza nueva valoración por ajustes en la metodología de identificación y valoración de aspectos e impactos."/>
    <m/>
    <m/>
    <m/>
    <m/>
    <m/>
    <m/>
  </r>
  <r>
    <m/>
    <x v="1"/>
    <x v="1"/>
    <m/>
    <m/>
    <m/>
    <m/>
    <x v="1"/>
    <m/>
    <x v="4"/>
    <x v="6"/>
    <x v="0"/>
    <s v="Atmosférico - aire"/>
    <s v="Probable"/>
    <s v="Moderada"/>
    <s v="Bajo"/>
    <n v="3"/>
    <n v="3"/>
    <n v="9"/>
    <s v="Tolerable"/>
    <s v="No"/>
    <s v="Se realiza nueva valoración por ajustes en la metodología de identificación y valoración de aspectos e impactos."/>
    <m/>
    <m/>
    <m/>
    <m/>
    <m/>
    <m/>
  </r>
  <r>
    <m/>
    <x v="1"/>
    <x v="1"/>
    <m/>
    <m/>
    <m/>
    <m/>
    <x v="1"/>
    <m/>
    <x v="6"/>
    <x v="10"/>
    <x v="0"/>
    <s v="Hidrológico - agua"/>
    <s v="Probable"/>
    <s v="Baja"/>
    <s v="Bajo"/>
    <n v="3"/>
    <n v="1"/>
    <n v="3"/>
    <s v="Tolerable"/>
    <s v="No"/>
    <s v="Se realiza nueva valoración por ajustes en la metodología de identificación y valoración de aspectos e impactos."/>
    <m/>
    <m/>
    <m/>
    <m/>
    <m/>
    <m/>
  </r>
  <r>
    <m/>
    <x v="1"/>
    <x v="1"/>
    <m/>
    <m/>
    <m/>
    <m/>
    <x v="1"/>
    <m/>
    <x v="7"/>
    <x v="11"/>
    <x v="0"/>
    <s v="Hidrológico - agua"/>
    <s v="Certero"/>
    <s v="Moderada"/>
    <s v="Moderado"/>
    <n v="5"/>
    <n v="3"/>
    <n v="15"/>
    <s v="Potencialmente no tolerable"/>
    <s v="No"/>
    <s v="Se realiza nueva valoración por ajustes en la metodología de identificación y valoración de aspectos e impactos."/>
    <m/>
    <m/>
    <m/>
    <m/>
    <m/>
    <m/>
  </r>
  <r>
    <m/>
    <x v="1"/>
    <x v="1"/>
    <m/>
    <m/>
    <m/>
    <m/>
    <x v="1"/>
    <m/>
    <x v="5"/>
    <x v="7"/>
    <x v="0"/>
    <s v="Geológico - suelo"/>
    <s v="Probable"/>
    <s v="Moderada"/>
    <s v="Bajo"/>
    <n v="3"/>
    <n v="3"/>
    <n v="9"/>
    <s v="Tolerable"/>
    <s v="No"/>
    <s v="Se realiza nueva valoración por ajustes en la metodología de identificación y valoración de aspectos e impactos."/>
    <m/>
    <m/>
    <m/>
    <m/>
    <m/>
    <m/>
  </r>
  <r>
    <m/>
    <x v="1"/>
    <x v="1"/>
    <m/>
    <m/>
    <m/>
    <m/>
    <x v="1"/>
    <m/>
    <x v="0"/>
    <x v="8"/>
    <x v="0"/>
    <s v="Geológico - suelo"/>
    <s v="Certero"/>
    <s v="Alta"/>
    <s v="Alto"/>
    <n v="5"/>
    <n v="5"/>
    <n v="25"/>
    <s v="No tolerable"/>
    <s v="Si"/>
    <s v="Se realiza nueva valoración por ajustes en la metodología de identificación y valoración de aspectos e impactos."/>
    <m/>
    <m/>
    <m/>
    <m/>
    <m/>
    <m/>
  </r>
  <r>
    <m/>
    <x v="1"/>
    <x v="1"/>
    <m/>
    <m/>
    <m/>
    <m/>
    <x v="1"/>
    <m/>
    <x v="0"/>
    <x v="14"/>
    <x v="2"/>
    <m/>
    <s v="Probable"/>
    <s v="Baja"/>
    <s v="Bajo"/>
    <n v="3"/>
    <n v="1"/>
    <n v="3"/>
    <s v="Tolerable"/>
    <s v="No"/>
    <m/>
    <m/>
    <m/>
    <m/>
    <m/>
    <m/>
    <m/>
  </r>
  <r>
    <m/>
    <x v="1"/>
    <x v="1"/>
    <m/>
    <m/>
    <m/>
    <m/>
    <x v="1"/>
    <m/>
    <x v="0"/>
    <x v="0"/>
    <x v="0"/>
    <s v="Geológico - suelo"/>
    <s v="Certero"/>
    <s v="Alta"/>
    <s v="Alto"/>
    <n v="5"/>
    <n v="5"/>
    <n v="25"/>
    <s v="No tolerable"/>
    <s v="Si"/>
    <s v="Se realiza nueva valoración por ajustes en la metodología de identificación y valoración de aspectos e impactos."/>
    <m/>
    <m/>
    <m/>
    <m/>
    <m/>
    <m/>
  </r>
  <r>
    <m/>
    <x v="1"/>
    <x v="1"/>
    <m/>
    <m/>
    <m/>
    <m/>
    <x v="1"/>
    <m/>
    <x v="0"/>
    <x v="13"/>
    <x v="0"/>
    <s v="Geológico - suelo"/>
    <s v="Certero"/>
    <s v="Alta"/>
    <s v="Alto"/>
    <n v="5"/>
    <n v="5"/>
    <n v="25"/>
    <s v="No tolerable"/>
    <s v="Si"/>
    <s v="Se realiza nueva valoración por ajustes en la metodología de identificación y valoración de aspectos e impactos."/>
    <m/>
    <m/>
    <m/>
    <m/>
    <m/>
    <m/>
  </r>
  <r>
    <m/>
    <x v="1"/>
    <x v="1"/>
    <m/>
    <m/>
    <m/>
    <m/>
    <x v="1"/>
    <m/>
    <x v="1"/>
    <x v="1"/>
    <x v="0"/>
    <s v="Biológico - biodiversidad"/>
    <s v="Certero"/>
    <s v="Moderada"/>
    <s v="Moderado"/>
    <n v="5"/>
    <n v="3"/>
    <n v="15"/>
    <s v="Potencialmente no tolerable"/>
    <s v="No"/>
    <s v="Se realiza nueva valoración por ajustes en la metodología de identificación y valoración de aspectos e impactos."/>
    <m/>
    <m/>
    <m/>
    <m/>
    <m/>
    <m/>
  </r>
  <r>
    <m/>
    <x v="1"/>
    <x v="1"/>
    <m/>
    <m/>
    <m/>
    <m/>
    <x v="1"/>
    <m/>
    <x v="8"/>
    <x v="15"/>
    <x v="0"/>
    <s v="Paisajístico"/>
    <s v="Certero"/>
    <s v="Baja"/>
    <s v="Bajo"/>
    <n v="5"/>
    <n v="1"/>
    <n v="5"/>
    <s v="Tolerable"/>
    <s v="No"/>
    <s v="Se realiza nueva valoración por ajustes en la metodología de identificación y valoración de aspectos e impactos."/>
    <m/>
    <m/>
    <m/>
    <m/>
    <m/>
    <m/>
  </r>
  <r>
    <m/>
    <x v="1"/>
    <x v="1"/>
    <m/>
    <m/>
    <m/>
    <m/>
    <x v="1"/>
    <m/>
    <x v="2"/>
    <x v="2"/>
    <x v="0"/>
    <s v="Energético"/>
    <s v="Certero"/>
    <s v="Alta"/>
    <s v="Alto"/>
    <n v="5"/>
    <n v="5"/>
    <n v="25"/>
    <s v="No tolerable"/>
    <s v="Si"/>
    <s v="Se realiza nueva valoración por ajustes en la metodología de identificación y valoración de aspectos e impactos."/>
    <m/>
    <m/>
    <m/>
    <m/>
    <m/>
    <m/>
  </r>
  <r>
    <m/>
    <x v="1"/>
    <x v="1"/>
    <m/>
    <m/>
    <m/>
    <m/>
    <x v="1"/>
    <m/>
    <x v="3"/>
    <x v="3"/>
    <x v="1"/>
    <s v="Sociocultural - social"/>
    <s v="Certero"/>
    <s v="Baja"/>
    <s v="Bajo"/>
    <n v="5"/>
    <n v="1"/>
    <n v="5"/>
    <s v="Tolerable"/>
    <s v="No"/>
    <s v="Se realiza nueva valoración por ajustes en la metodología de identificación y valoración de aspectos e impactos."/>
    <m/>
    <m/>
    <m/>
    <m/>
    <m/>
    <m/>
  </r>
  <r>
    <s v="Misional"/>
    <x v="5"/>
    <x v="5"/>
    <s v="Atender las solicitudes de tramites, productos y servicios de los usuarios mineros_x000a_Gestionar y hacer seguimiento a las respuestas de PQRS, análisis y realización de los informes trimestrales de las peticiones, quejas, reclamos y sugerencias de la entidad_x000a_Realizar notificación de actos_x000a_administrativos /Notificación de actos administrativos (reparto, envío notificación y confirmar recepción de notificación)_x000a_Realizar notificación de actos_x000a_administrativos /Confirmar presentación de recursos y generar constancia de ejecutoria_x000a_Realizar notificación de actos_x000a_administrativos/Notificación por estado, publicar notificación y registrar la publicación "/>
    <s v="Respuesta a tramites, servicios de la ANM / Todo el portafolio se servicios estratégicos de la ANM_x000a_Respuestas a PQRS (dentro del término legal)_x000a_Informe de gestión de PQRS_x000a_Actos Administrativos notificados_x000a_Formatos de relación de autos y de resoluciones _x000a_Correo electrónico y registro en ANNA Minería _x000a_Correo electrónico_x000a_Comunicación de salida_x000a_Edicto publicado_x000a_Aviso publicado_x000a_Certificación de notificación electrónica_x000a_Prueba de entrega de la empresa de correspondencia_x000a_Actos Administrativos notificados_x000a_Registro en ANNA Minería_x000a_Recurso de reposición / comunicación de entrada _x000a_Constancia de ejecutoria_x000a_Comunicaciones de salida internas y externas_x000a_Actos Administrativos notificados_x000a_Constancia de notificación por estado_x000a_Publicación de la notificación_x000a_Registro en ANNA Minería o en formulario de Share point_x000a_"/>
    <s v="PAR"/>
    <s v="PAR Cúcuta"/>
    <x v="0"/>
    <s v="Emergencia sanitaria por pandemia COVID-19"/>
    <x v="0"/>
    <x v="0"/>
    <x v="0"/>
    <s v="Geológico - suelo"/>
    <s v="Certero"/>
    <s v="Alta"/>
    <s v="Alto"/>
    <n v="5"/>
    <n v="5"/>
    <n v="25"/>
    <s v="No tolerable"/>
    <s v="Si"/>
    <s v="Se realiza nueva valoración por ajustes en la metodología de identificación y valoración de aspectos e impactos."/>
    <m/>
    <m/>
    <m/>
    <m/>
    <m/>
    <m/>
  </r>
  <r>
    <m/>
    <x v="1"/>
    <x v="1"/>
    <m/>
    <m/>
    <m/>
    <m/>
    <x v="1"/>
    <m/>
    <x v="1"/>
    <x v="1"/>
    <x v="0"/>
    <s v="Biológico - biodiversidad"/>
    <s v="Certero"/>
    <s v="Moderada"/>
    <s v="Moderado"/>
    <n v="5"/>
    <n v="3"/>
    <n v="15"/>
    <s v="Potencialmente no tolerable"/>
    <s v="No"/>
    <s v="Se realiza nueva valoración por ajustes en la metodología de identificación y valoración de aspectos e impactos."/>
    <m/>
    <m/>
    <m/>
    <m/>
    <m/>
    <m/>
  </r>
  <r>
    <m/>
    <x v="1"/>
    <x v="1"/>
    <m/>
    <m/>
    <m/>
    <m/>
    <x v="1"/>
    <m/>
    <x v="2"/>
    <x v="2"/>
    <x v="0"/>
    <s v="Energético"/>
    <s v="Certero"/>
    <s v="Alta"/>
    <s v="Alto"/>
    <n v="5"/>
    <n v="5"/>
    <n v="25"/>
    <s v="No tolerable"/>
    <s v="Si"/>
    <s v="Se realiza nueva valoración por ajustes en la metodología de identificación y valoración de aspectos e impactos."/>
    <m/>
    <m/>
    <m/>
    <m/>
    <m/>
    <m/>
  </r>
  <r>
    <m/>
    <x v="1"/>
    <x v="1"/>
    <m/>
    <m/>
    <m/>
    <m/>
    <x v="1"/>
    <m/>
    <x v="3"/>
    <x v="3"/>
    <x v="1"/>
    <s v="Sociocultural - social"/>
    <s v="Certero"/>
    <s v="Baja"/>
    <s v="Bajo"/>
    <n v="5"/>
    <n v="1"/>
    <n v="5"/>
    <s v="Tolerable"/>
    <s v="No"/>
    <s v="Se realiza nueva valoración por ajustes en la metodología de identificación y valoración de aspectos e impactos."/>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14C636B-E99D-45BE-A042-E7E057FDDD1F}" name="TablaDinámica1" cacheId="37152"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7:C17" firstHeaderRow="1" firstDataRow="1" firstDataCol="2" rowPageCount="3" colPageCount="1"/>
  <pivotFields count="28">
    <pivotField compact="0" outline="0" showAll="0"/>
    <pivotField compact="0" outline="0" showAll="0">
      <items count="7">
        <item x="1"/>
        <item x="0"/>
        <item x="2"/>
        <item x="3"/>
        <item x="4"/>
        <item x="5"/>
        <item t="default"/>
      </items>
    </pivotField>
    <pivotField axis="axisPage" compact="0" outline="0" showAll="0">
      <items count="7">
        <item x="1"/>
        <item x="0"/>
        <item x="2"/>
        <item x="3"/>
        <item x="4"/>
        <item x="5"/>
        <item t="default"/>
      </items>
    </pivotField>
    <pivotField compact="0" outline="0" showAll="0"/>
    <pivotField compact="0" outline="0" showAll="0"/>
    <pivotField compact="0" outline="0" showAll="0"/>
    <pivotField compact="0" outline="0" showAll="0"/>
    <pivotField axis="axisPage" compact="0" outline="0" showAll="0">
      <items count="3">
        <item x="1"/>
        <item x="0"/>
        <item t="default"/>
      </items>
    </pivotField>
    <pivotField compact="0" outline="0" showAll="0"/>
    <pivotField axis="axisRow" compact="0" outline="0" showAll="0">
      <items count="12">
        <item sd="0" x="7"/>
        <item sd="0" m="1" x="9"/>
        <item sd="0" x="0"/>
        <item sd="0" x="1"/>
        <item sd="0" x="2"/>
        <item sd="0" x="3"/>
        <item sd="0" x="4"/>
        <item sd="0" x="5"/>
        <item sd="0" x="6"/>
        <item sd="0" m="1" x="10"/>
        <item sd="0" x="8"/>
        <item t="default"/>
      </items>
    </pivotField>
    <pivotField axis="axisRow" compact="0" outline="0" showAll="0">
      <items count="19">
        <item m="1" x="17"/>
        <item m="1" x="16"/>
        <item x="0"/>
        <item x="13"/>
        <item x="1"/>
        <item x="2"/>
        <item x="3"/>
        <item x="4"/>
        <item x="5"/>
        <item x="6"/>
        <item x="7"/>
        <item x="8"/>
        <item x="9"/>
        <item x="10"/>
        <item x="11"/>
        <item x="12"/>
        <item x="14"/>
        <item x="15"/>
        <item t="default"/>
      </items>
    </pivotField>
    <pivotField axis="axisPage" compact="0" outline="0" showAll="0">
      <items count="4">
        <item x="2"/>
        <item x="0"/>
        <item x="1"/>
        <item t="default"/>
      </items>
    </pivotField>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9"/>
    <field x="10"/>
  </rowFields>
  <rowItems count="10">
    <i>
      <x/>
    </i>
    <i>
      <x v="2"/>
    </i>
    <i>
      <x v="3"/>
    </i>
    <i>
      <x v="4"/>
    </i>
    <i>
      <x v="5"/>
    </i>
    <i>
      <x v="6"/>
    </i>
    <i>
      <x v="7"/>
    </i>
    <i>
      <x v="8"/>
    </i>
    <i>
      <x v="10"/>
    </i>
    <i t="grand">
      <x/>
    </i>
  </rowItems>
  <colItems count="1">
    <i/>
  </colItems>
  <pageFields count="3">
    <pageField fld="2" hier="-1"/>
    <pageField fld="11" hier="-1"/>
    <pageField fld="7" hier="-1"/>
  </pageFields>
  <dataFields count="1">
    <dataField name="Promedio de Valor valoración inicial 2022" fld="18" subtotal="average" baseField="10" baseItem="0" numFmtId="164"/>
  </dataFields>
  <formats count="34">
    <format dxfId="70">
      <pivotArea dataOnly="0" labelOnly="1" outline="0" axis="axisValues" fieldPosition="0"/>
    </format>
    <format dxfId="71">
      <pivotArea field="9" type="button" dataOnly="0" labelOnly="1" outline="0" axis="axisRow" fieldPosition="0"/>
    </format>
    <format dxfId="72">
      <pivotArea field="10" type="button" dataOnly="0" labelOnly="1" outline="0" axis="axisRow" fieldPosition="1"/>
    </format>
    <format dxfId="73">
      <pivotArea dataOnly="0" labelOnly="1" outline="0" axis="axisValues" fieldPosition="0"/>
    </format>
    <format dxfId="74">
      <pivotArea field="9" type="button" dataOnly="0" labelOnly="1" outline="0" axis="axisRow" fieldPosition="0"/>
    </format>
    <format dxfId="75">
      <pivotArea field="10" type="button" dataOnly="0" labelOnly="1" outline="0" axis="axisRow" fieldPosition="1"/>
    </format>
    <format dxfId="76">
      <pivotArea dataOnly="0" labelOnly="1" outline="0" axis="axisValues" fieldPosition="0"/>
    </format>
    <format dxfId="77">
      <pivotArea type="all" dataOnly="0" outline="0" fieldPosition="0"/>
    </format>
    <format dxfId="78">
      <pivotArea outline="0" collapsedLevelsAreSubtotals="1" fieldPosition="0"/>
    </format>
    <format dxfId="79">
      <pivotArea field="9" type="button" dataOnly="0" labelOnly="1" outline="0" axis="axisRow" fieldPosition="0"/>
    </format>
    <format dxfId="80">
      <pivotArea field="10" type="button" dataOnly="0" labelOnly="1" outline="0" axis="axisRow" fieldPosition="1"/>
    </format>
    <format dxfId="81">
      <pivotArea dataOnly="0" labelOnly="1" outline="0" fieldPosition="0">
        <references count="1">
          <reference field="9" count="0"/>
        </references>
      </pivotArea>
    </format>
    <format dxfId="82">
      <pivotArea dataOnly="0" labelOnly="1" outline="0" fieldPosition="0">
        <references count="1">
          <reference field="9" count="1" defaultSubtotal="1">
            <x v="1"/>
          </reference>
        </references>
      </pivotArea>
    </format>
    <format dxfId="83">
      <pivotArea dataOnly="0" labelOnly="1" grandRow="1" outline="0" fieldPosition="0"/>
    </format>
    <format dxfId="84">
      <pivotArea dataOnly="0" labelOnly="1" outline="0" fieldPosition="0">
        <references count="2">
          <reference field="9" count="1" selected="0">
            <x v="1"/>
          </reference>
          <reference field="10" count="1">
            <x v="1"/>
          </reference>
        </references>
      </pivotArea>
    </format>
    <format dxfId="85">
      <pivotArea dataOnly="0" labelOnly="1" outline="0" axis="axisValues" fieldPosition="0"/>
    </format>
    <format dxfId="86">
      <pivotArea type="all" dataOnly="0" outline="0" fieldPosition="0"/>
    </format>
    <format dxfId="87">
      <pivotArea outline="0" collapsedLevelsAreSubtotals="1" fieldPosition="0"/>
    </format>
    <format dxfId="88">
      <pivotArea field="9" type="button" dataOnly="0" labelOnly="1" outline="0" axis="axisRow" fieldPosition="0"/>
    </format>
    <format dxfId="89">
      <pivotArea field="10" type="button" dataOnly="0" labelOnly="1" outline="0" axis="axisRow" fieldPosition="1"/>
    </format>
    <format dxfId="90">
      <pivotArea dataOnly="0" labelOnly="1" outline="0" fieldPosition="0">
        <references count="1">
          <reference field="9" count="0"/>
        </references>
      </pivotArea>
    </format>
    <format dxfId="91">
      <pivotArea dataOnly="0" labelOnly="1" outline="0" fieldPosition="0">
        <references count="1">
          <reference field="9" count="1" defaultSubtotal="1">
            <x v="1"/>
          </reference>
        </references>
      </pivotArea>
    </format>
    <format dxfId="92">
      <pivotArea dataOnly="0" labelOnly="1" grandRow="1" outline="0" fieldPosition="0"/>
    </format>
    <format dxfId="93">
      <pivotArea dataOnly="0" labelOnly="1" outline="0" fieldPosition="0">
        <references count="2">
          <reference field="9" count="1" selected="0">
            <x v="1"/>
          </reference>
          <reference field="10" count="1">
            <x v="1"/>
          </reference>
        </references>
      </pivotArea>
    </format>
    <format dxfId="94">
      <pivotArea dataOnly="0" labelOnly="1" outline="0" axis="axisValues" fieldPosition="0"/>
    </format>
    <format dxfId="95">
      <pivotArea outline="0" fieldPosition="0">
        <references count="1">
          <reference field="9" count="0" selected="0"/>
        </references>
      </pivotArea>
    </format>
    <format dxfId="96">
      <pivotArea field="9" type="button" dataOnly="0" labelOnly="1" outline="0" axis="axisRow" fieldPosition="0"/>
    </format>
    <format dxfId="97">
      <pivotArea field="10" type="button" dataOnly="0" labelOnly="1" outline="0" axis="axisRow" fieldPosition="1"/>
    </format>
    <format dxfId="98">
      <pivotArea dataOnly="0" labelOnly="1" outline="0" fieldPosition="0">
        <references count="1">
          <reference field="9" count="0"/>
        </references>
      </pivotArea>
    </format>
    <format dxfId="99">
      <pivotArea dataOnly="0" labelOnly="1" outline="0" axis="axisValues" fieldPosition="0"/>
    </format>
    <format dxfId="100">
      <pivotArea outline="0" collapsedLevelsAreSubtotals="1" fieldPosition="0"/>
    </format>
    <format dxfId="101">
      <pivotArea outline="0" collapsedLevelsAreSubtotals="1" fieldPosition="0"/>
    </format>
    <format dxfId="102">
      <pivotArea dataOnly="0" labelOnly="1" outline="0" axis="axisValues" fieldPosition="0"/>
    </format>
    <format dxfId="103">
      <pivotArea outline="0" fieldPosition="0">
        <references count="1">
          <reference field="9" count="0" selected="0"/>
        </references>
      </pivotArea>
    </format>
  </formats>
  <conditionalFormats count="3">
    <conditionalFormat priority="3">
      <pivotAreas count="1">
        <pivotArea type="data" outline="0" collapsedLevelsAreSubtotals="1" fieldPosition="0">
          <references count="1">
            <reference field="4294967294" count="1" selected="0">
              <x v="0"/>
            </reference>
          </references>
        </pivotArea>
      </pivotAreas>
    </conditionalFormat>
    <conditionalFormat priority="2">
      <pivotAreas count="1">
        <pivotArea type="data" outline="0" collapsedLevelsAreSubtotals="1" fieldPosition="0">
          <references count="1">
            <reference field="4294967294" count="1" selected="0">
              <x v="0"/>
            </reference>
          </references>
        </pivotArea>
      </pivotAreas>
    </conditionalFormat>
    <conditionalFormat priority="1">
      <pivotAreas count="1">
        <pivotArea type="data" outline="0" collapsedLevelsAreSubtotals="1" fieldPosition="0">
          <references count="1">
            <reference field="4294967294" count="1" selected="0">
              <x v="0"/>
            </reference>
          </references>
        </pivotArea>
      </pivotAreas>
    </conditionalFormat>
  </conditional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ESSM" displayName="ESSM" ref="A1:A6" totalsRowShown="0" headerRowDxfId="69" dataDxfId="68">
  <autoFilter ref="A1:A6" xr:uid="{00000000-0009-0000-0100-000008000000}"/>
  <tableColumns count="1">
    <tableColumn id="1" xr3:uid="{00000000-0010-0000-0000-000001000000}" name="ESSM" dataDxfId="6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1000000}" name="PASSM" displayName="PASSM" ref="B1:B5" totalsRowShown="0" headerRowDxfId="66" dataDxfId="65">
  <autoFilter ref="B1:B5" xr:uid="{00000000-0009-0000-0100-000009000000}"/>
  <tableColumns count="1">
    <tableColumn id="1" xr3:uid="{00000000-0010-0000-0100-000001000000}" name="PASSM" dataDxfId="6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PAR" displayName="PAR" ref="C1:C13" totalsRowShown="0" headerRowDxfId="63" dataDxfId="62">
  <autoFilter ref="C1:C13" xr:uid="{00000000-0009-0000-0100-00000A000000}"/>
  <tableColumns count="1">
    <tableColumn id="1" xr3:uid="{00000000-0010-0000-0200-000001000000}" name="PAR" dataDxfId="6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Generación_de_Vertimientos" displayName="Generación_de_Vertimientos" ref="F1:F3" totalsRowShown="0" headerRowDxfId="60" dataDxfId="59">
  <autoFilter ref="F1:F3" xr:uid="{00000000-0009-0000-0100-00000C000000}"/>
  <tableColumns count="1">
    <tableColumn id="1" xr3:uid="{00000000-0010-0000-0300-000001000000}" name="Generación_de_vertimientos" dataDxfId="5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Consumo_del_recurso_hídrico" displayName="Consumo_del_recurso_hídrico" ref="G1:G3" totalsRowShown="0" headerRowDxfId="57" dataDxfId="56">
  <autoFilter ref="G1:G3" xr:uid="{00000000-0009-0000-0100-00000D000000}"/>
  <tableColumns count="1">
    <tableColumn id="1" xr3:uid="{00000000-0010-0000-0400-000001000000}" name="Consumo_del_recurso_hídrico" dataDxfId="5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Ocupación_del_suelo" displayName="Ocupación_del_suelo" ref="H1:H2" totalsRowShown="0" headerRowDxfId="54" dataDxfId="53">
  <autoFilter ref="H1:H2" xr:uid="{00000000-0009-0000-0100-00000E000000}"/>
  <tableColumns count="1">
    <tableColumn id="1" xr3:uid="{00000000-0010-0000-0500-000001000000}" name="Ocupación_del_suelo" dataDxfId="5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6000000}" name="Generación_de_derrames" displayName="Generación_de_derrames" ref="I1:I2" totalsRowShown="0" headerRowDxfId="51" dataDxfId="50">
  <autoFilter ref="I1:I2" xr:uid="{00000000-0009-0000-0100-00000F000000}"/>
  <tableColumns count="1">
    <tableColumn id="1" xr3:uid="{00000000-0010-0000-0600-000001000000}" name="Generación_de_derrames" dataDxfId="49"/>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Generación_de_residuos" displayName="Generación_de_residuos" ref="J1:J7" totalsRowShown="0" headerRowDxfId="48" dataDxfId="47">
  <autoFilter ref="J1:J7" xr:uid="{00000000-0009-0000-0100-000010000000}"/>
  <tableColumns count="1">
    <tableColumn id="1" xr3:uid="{00000000-0010-0000-0700-000001000000}" name="Generación_de_residuos" dataDxfId="4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Consumo_de_materias_primas_e_insumos" displayName="Consumo_de_materias_primas_e_insumos" ref="K1:K2" totalsRowShown="0" headerRowDxfId="45" dataDxfId="44">
  <autoFilter ref="K1:K2" xr:uid="{00000000-0009-0000-0100-000011000000}"/>
  <tableColumns count="1">
    <tableColumn id="1" xr3:uid="{00000000-0010-0000-0800-000001000000}" name="Consumo_de_materias_primas_e_insumos" dataDxfId="43"/>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Generación_de_empleo" displayName="Generación_de_empleo" ref="L1:L2" totalsRowShown="0" headerRowDxfId="42" dataDxfId="41">
  <autoFilter ref="L1:L2" xr:uid="{00000000-0009-0000-0100-000012000000}"/>
  <tableColumns count="1">
    <tableColumn id="1" xr3:uid="{00000000-0010-0000-0900-000001000000}" name="Generación_de_empleo" dataDxfId="40"/>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A000000}" name="Uso_de_publicidad" displayName="Uso_de_publicidad" ref="M1:M2" totalsRowShown="0" headerRowDxfId="39" dataDxfId="38">
  <autoFilter ref="M1:M2" xr:uid="{00000000-0009-0000-0100-000013000000}"/>
  <tableColumns count="1">
    <tableColumn id="1" xr3:uid="{00000000-0010-0000-0A00-000001000000}" name="Uso_de_publicidad" dataDxfId="37"/>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B000000}" name="Consumo_de_energía_eléctrica" displayName="Consumo_de_energía_eléctrica" ref="N1:N2" totalsRowShown="0" headerRowDxfId="36" dataDxfId="35">
  <autoFilter ref="N1:N2" xr:uid="{00000000-0009-0000-0100-000014000000}"/>
  <tableColumns count="1">
    <tableColumn id="1" xr3:uid="{00000000-0010-0000-0B00-000001000000}" name="Consumo_de_energía_eléctrica" dataDxfId="34"/>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C000000}" name="Tipo_de_impacto" displayName="Tipo_de_impacto" ref="O1:O3" totalsRowShown="0" headerRowDxfId="33" dataDxfId="32">
  <autoFilter ref="O1:O3" xr:uid="{00000000-0009-0000-0100-000015000000}"/>
  <tableColumns count="1">
    <tableColumn id="1" xr3:uid="{00000000-0010-0000-0C00-000001000000}" name="Tipo de impacto" dataDxfId="3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D000000}" name="Componente_Ambiental" displayName="Componente_Ambiental" ref="P1:P9" totalsRowShown="0" headerRowDxfId="30" dataDxfId="29">
  <autoFilter ref="P1:P9" xr:uid="{00000000-0009-0000-0100-000016000000}"/>
  <tableColumns count="1">
    <tableColumn id="1" xr3:uid="{00000000-0010-0000-0D00-000001000000}" name="Componente Ambiental" dataDxfId="28"/>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E000000}" name="Probabilidad" displayName="Probabilidad" ref="Q1:Q4" totalsRowShown="0" headerRowDxfId="27" dataDxfId="26">
  <autoFilter ref="Q1:Q4" xr:uid="{00000000-0009-0000-0100-000017000000}"/>
  <tableColumns count="1">
    <tableColumn id="1" xr3:uid="{00000000-0010-0000-0E00-000001000000}" name="Probabilidad" dataDxfId="25"/>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F000000}" name="Valor_probabilidad" displayName="Valor_probabilidad" ref="R1:R4" totalsRowShown="0" headerRowDxfId="24" dataDxfId="23">
  <autoFilter ref="R1:R4" xr:uid="{00000000-0009-0000-0100-000018000000}"/>
  <tableColumns count="1">
    <tableColumn id="1" xr3:uid="{00000000-0010-0000-0F00-000001000000}" name="Valor probabilidad" dataDxfId="22"/>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0000000}" name="Consecuencia" displayName="Consecuencia" ref="S1:S4" totalsRowShown="0" headerRowDxfId="21" dataDxfId="20">
  <autoFilter ref="S1:S4" xr:uid="{00000000-0009-0000-0100-000019000000}"/>
  <tableColumns count="1">
    <tableColumn id="1" xr3:uid="{00000000-0010-0000-1000-000001000000}" name="Consecuencia" dataDxfId="19"/>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1000000}" name="Valor_consecuencia" displayName="Valor_consecuencia" ref="T1:T4" totalsRowShown="0" headerRowDxfId="18" dataDxfId="17">
  <autoFilter ref="T1:T4" xr:uid="{00000000-0009-0000-0100-00001A000000}"/>
  <tableColumns count="1">
    <tableColumn id="1" xr3:uid="{00000000-0010-0000-1100-000001000000}" name="Valor consecuencia" dataDxfId="16"/>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2000000}" name="Significancia" displayName="Significancia" ref="U1:U4" totalsRowShown="0" headerRowDxfId="15" dataDxfId="14">
  <autoFilter ref="U1:U4" xr:uid="{00000000-0009-0000-0100-00001C000000}"/>
  <tableColumns count="1">
    <tableColumn id="1" xr3:uid="{00000000-0010-0000-1200-000001000000}" name="Significancia" dataDxfId="13"/>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3000000}" name="Generación_de_Emisiones" displayName="Generación_de_Emisiones" ref="E1:E6" totalsRowShown="0" headerRowDxfId="12" dataDxfId="11">
  <autoFilter ref="E1:E6" xr:uid="{00000000-0009-0000-0100-00001D000000}"/>
  <tableColumns count="1">
    <tableColumn id="1" xr3:uid="{00000000-0010-0000-1300-000001000000}" name="Generación_de_Emisiones" dataDxfId="1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nm.gov.co/?q=acceso-isoluc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
  <sheetViews>
    <sheetView topLeftCell="G1" workbookViewId="0">
      <selection activeCell="M2" sqref="M2"/>
    </sheetView>
  </sheetViews>
  <sheetFormatPr defaultColWidth="11.42578125" defaultRowHeight="15"/>
  <cols>
    <col min="1" max="1" width="12.42578125" style="2" bestFit="1" customWidth="1"/>
    <col min="2" max="2" width="18.28515625" style="2" bestFit="1" customWidth="1"/>
    <col min="3" max="3" width="18.7109375" style="2" bestFit="1" customWidth="1"/>
    <col min="4" max="5" width="25.7109375" style="2" customWidth="1"/>
    <col min="6" max="6" width="27.42578125" style="2" customWidth="1"/>
    <col min="7" max="7" width="27.85546875" style="2" customWidth="1"/>
    <col min="8" max="8" width="20.85546875" style="2" customWidth="1"/>
    <col min="9" max="9" width="24.42578125" style="2" customWidth="1"/>
    <col min="10" max="10" width="23.42578125" style="2" customWidth="1"/>
    <col min="11" max="11" width="38.85546875" style="2" customWidth="1"/>
    <col min="12" max="12" width="22.85546875" style="2" customWidth="1"/>
    <col min="13" max="13" width="51" style="2" customWidth="1"/>
    <col min="14" max="14" width="29.28515625" style="2" customWidth="1"/>
    <col min="15" max="15" width="17.42578125" style="1" customWidth="1"/>
    <col min="16" max="16" width="23.42578125" style="2" customWidth="1"/>
    <col min="17" max="17" width="13.42578125" style="2" customWidth="1"/>
    <col min="18" max="18" width="19" style="2" customWidth="1"/>
    <col min="19" max="19" width="14.42578125" style="2" customWidth="1"/>
    <col min="20" max="20" width="20.7109375" style="2" customWidth="1"/>
    <col min="21" max="21" width="16" style="2" customWidth="1"/>
    <col min="22" max="16384" width="11.42578125" style="2"/>
  </cols>
  <sheetData>
    <row r="1" spans="1:21" s="3" customFormat="1" ht="30">
      <c r="A1" s="3" t="s">
        <v>0</v>
      </c>
      <c r="B1" s="3" t="s">
        <v>1</v>
      </c>
      <c r="C1" s="3" t="s">
        <v>2</v>
      </c>
      <c r="D1" s="4" t="s">
        <v>3</v>
      </c>
      <c r="E1" s="8"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row>
    <row r="2" spans="1:21" ht="45">
      <c r="A2" s="2" t="s">
        <v>21</v>
      </c>
      <c r="B2" s="2" t="s">
        <v>22</v>
      </c>
      <c r="C2" s="2" t="s">
        <v>23</v>
      </c>
      <c r="D2" s="5" t="s">
        <v>24</v>
      </c>
      <c r="E2" s="9" t="s">
        <v>25</v>
      </c>
      <c r="F2" s="2" t="s">
        <v>26</v>
      </c>
      <c r="G2" s="2" t="s">
        <v>27</v>
      </c>
      <c r="H2" s="2" t="s">
        <v>28</v>
      </c>
      <c r="I2" s="2" t="s">
        <v>29</v>
      </c>
      <c r="J2" s="2" t="s">
        <v>30</v>
      </c>
      <c r="K2" s="2" t="s">
        <v>31</v>
      </c>
      <c r="L2" s="2" t="s">
        <v>32</v>
      </c>
      <c r="M2" s="2" t="s">
        <v>33</v>
      </c>
      <c r="N2" s="2" t="s">
        <v>34</v>
      </c>
      <c r="O2" s="2" t="s">
        <v>35</v>
      </c>
      <c r="P2" s="2" t="s">
        <v>36</v>
      </c>
      <c r="Q2" s="2" t="s">
        <v>37</v>
      </c>
      <c r="R2" s="3">
        <v>1</v>
      </c>
      <c r="S2" s="2" t="s">
        <v>38</v>
      </c>
      <c r="T2" s="3">
        <v>1</v>
      </c>
      <c r="U2" s="2" t="s">
        <v>39</v>
      </c>
    </row>
    <row r="3" spans="1:21" ht="45">
      <c r="A3" s="2" t="s">
        <v>40</v>
      </c>
      <c r="B3" s="2" t="s">
        <v>41</v>
      </c>
      <c r="C3" s="2" t="s">
        <v>42</v>
      </c>
      <c r="D3" s="6" t="s">
        <v>43</v>
      </c>
      <c r="E3" s="10" t="s">
        <v>44</v>
      </c>
      <c r="F3" s="2" t="s">
        <v>45</v>
      </c>
      <c r="G3" s="2" t="s">
        <v>46</v>
      </c>
      <c r="J3" s="2" t="s">
        <v>47</v>
      </c>
      <c r="O3" s="2" t="s">
        <v>48</v>
      </c>
      <c r="P3" s="2" t="s">
        <v>49</v>
      </c>
      <c r="Q3" s="2" t="s">
        <v>50</v>
      </c>
      <c r="R3" s="3">
        <v>3</v>
      </c>
      <c r="S3" s="2" t="s">
        <v>51</v>
      </c>
      <c r="T3" s="3">
        <v>3</v>
      </c>
      <c r="U3" s="2" t="s">
        <v>52</v>
      </c>
    </row>
    <row r="4" spans="1:21" ht="45">
      <c r="A4" s="2" t="s">
        <v>53</v>
      </c>
      <c r="B4" s="2" t="s">
        <v>54</v>
      </c>
      <c r="C4" s="2" t="s">
        <v>55</v>
      </c>
      <c r="D4" s="5" t="s">
        <v>56</v>
      </c>
      <c r="E4" s="9" t="s">
        <v>57</v>
      </c>
      <c r="J4" s="2" t="s">
        <v>58</v>
      </c>
      <c r="O4" s="2"/>
      <c r="P4" s="2" t="s">
        <v>59</v>
      </c>
      <c r="Q4" s="2" t="s">
        <v>60</v>
      </c>
      <c r="R4" s="3">
        <v>5</v>
      </c>
      <c r="S4" s="2" t="s">
        <v>61</v>
      </c>
      <c r="T4" s="3">
        <v>5</v>
      </c>
      <c r="U4" s="2" t="s">
        <v>62</v>
      </c>
    </row>
    <row r="5" spans="1:21" ht="45">
      <c r="A5" s="2" t="s">
        <v>63</v>
      </c>
      <c r="B5" s="2" t="s">
        <v>64</v>
      </c>
      <c r="C5" s="2" t="s">
        <v>65</v>
      </c>
      <c r="D5" s="6"/>
      <c r="E5" s="10" t="s">
        <v>66</v>
      </c>
      <c r="J5" s="2" t="s">
        <v>67</v>
      </c>
      <c r="O5" s="2"/>
      <c r="P5" s="2" t="s">
        <v>68</v>
      </c>
    </row>
    <row r="6" spans="1:21" ht="45">
      <c r="A6" s="2" t="s">
        <v>69</v>
      </c>
      <c r="C6" s="2" t="s">
        <v>70</v>
      </c>
      <c r="D6" s="7"/>
      <c r="E6" s="9" t="s">
        <v>71</v>
      </c>
      <c r="J6" s="2" t="s">
        <v>72</v>
      </c>
      <c r="O6" s="2"/>
      <c r="P6" s="2" t="s">
        <v>73</v>
      </c>
    </row>
    <row r="7" spans="1:21" ht="30">
      <c r="C7" s="2" t="s">
        <v>74</v>
      </c>
      <c r="J7" s="2" t="s">
        <v>75</v>
      </c>
      <c r="O7" s="2"/>
      <c r="P7" s="2" t="s">
        <v>76</v>
      </c>
    </row>
    <row r="8" spans="1:21">
      <c r="C8" s="2" t="s">
        <v>77</v>
      </c>
      <c r="O8" s="2"/>
      <c r="P8" s="2" t="s">
        <v>49</v>
      </c>
    </row>
    <row r="9" spans="1:21">
      <c r="C9" s="2" t="s">
        <v>78</v>
      </c>
      <c r="O9" s="2"/>
      <c r="P9" s="2" t="s">
        <v>79</v>
      </c>
    </row>
    <row r="10" spans="1:21">
      <c r="C10" s="2" t="s">
        <v>80</v>
      </c>
      <c r="O10" s="2"/>
    </row>
    <row r="11" spans="1:21">
      <c r="C11" s="2" t="s">
        <v>81</v>
      </c>
      <c r="O11" s="2"/>
    </row>
    <row r="12" spans="1:21">
      <c r="C12" s="2" t="s">
        <v>82</v>
      </c>
      <c r="O12" s="2"/>
    </row>
    <row r="13" spans="1:21">
      <c r="C13" s="2" t="s">
        <v>83</v>
      </c>
    </row>
  </sheetData>
  <dataValidations count="1">
    <dataValidation type="list" allowBlank="1" showInputMessage="1" showErrorMessage="1" sqref="M2" xr:uid="{00000000-0002-0000-0000-000000000000}">
      <formula1>$P$2:$P$9</formula1>
    </dataValidation>
  </dataValidations>
  <pageMargins left="0.7" right="0.7" top="0.75" bottom="0.75" header="0.3" footer="0.3"/>
  <tableParts count="20">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5E572-94FF-487F-B3E7-6C0F8411F221}">
  <dimension ref="A1:K28"/>
  <sheetViews>
    <sheetView view="pageBreakPreview" topLeftCell="A6" zoomScaleNormal="100" zoomScaleSheetLayoutView="100" workbookViewId="0">
      <selection activeCell="F20" sqref="F20:I20"/>
    </sheetView>
  </sheetViews>
  <sheetFormatPr defaultColWidth="0" defaultRowHeight="15" zeroHeight="1"/>
  <cols>
    <col min="1" max="1" width="2.7109375" customWidth="1"/>
    <col min="2" max="5" width="11.42578125" customWidth="1"/>
    <col min="6" max="7" width="16.140625" customWidth="1"/>
    <col min="8" max="9" width="15.85546875" customWidth="1"/>
    <col min="10" max="10" width="11.42578125" customWidth="1"/>
    <col min="11" max="11" width="2.7109375" customWidth="1"/>
    <col min="12" max="16384" width="11.42578125" hidden="1"/>
  </cols>
  <sheetData>
    <row r="1" spans="1:11">
      <c r="A1" s="45"/>
      <c r="B1" s="89"/>
      <c r="C1" s="89"/>
      <c r="D1" s="89"/>
      <c r="E1" s="89"/>
      <c r="F1" s="89"/>
      <c r="G1" s="89"/>
      <c r="H1" s="89"/>
      <c r="I1" s="89"/>
      <c r="J1" s="89"/>
      <c r="K1" s="46"/>
    </row>
    <row r="2" spans="1:11">
      <c r="A2" s="45"/>
      <c r="B2" s="89"/>
      <c r="C2" s="89"/>
      <c r="D2" s="89"/>
      <c r="E2" s="89"/>
      <c r="F2" s="89"/>
      <c r="G2" s="89"/>
      <c r="H2" s="89"/>
      <c r="I2" s="89"/>
      <c r="J2" s="89"/>
      <c r="K2" s="45"/>
    </row>
    <row r="3" spans="1:11">
      <c r="A3" s="45"/>
      <c r="B3" s="89"/>
      <c r="C3" s="89"/>
      <c r="D3" s="89"/>
      <c r="E3" s="89"/>
      <c r="F3" s="89"/>
      <c r="G3" s="89"/>
      <c r="H3" s="89"/>
      <c r="I3" s="89"/>
      <c r="J3" s="89"/>
      <c r="K3" s="45"/>
    </row>
    <row r="4" spans="1:11">
      <c r="A4" s="45"/>
      <c r="B4" s="89"/>
      <c r="C4" s="89"/>
      <c r="D4" s="89"/>
      <c r="E4" s="89"/>
      <c r="F4" s="89"/>
      <c r="G4" s="89"/>
      <c r="H4" s="89"/>
      <c r="I4" s="89"/>
      <c r="J4" s="89"/>
      <c r="K4" s="45"/>
    </row>
    <row r="5" spans="1:11" ht="15.75" thickBot="1">
      <c r="A5" s="45"/>
      <c r="B5" s="90"/>
      <c r="C5" s="90"/>
      <c r="D5" s="90"/>
      <c r="E5" s="90"/>
      <c r="F5" s="90"/>
      <c r="G5" s="90"/>
      <c r="H5" s="90"/>
      <c r="I5" s="90"/>
      <c r="J5" s="90"/>
      <c r="K5" s="45"/>
    </row>
    <row r="6" spans="1:11" ht="34.35" customHeight="1" thickBot="1">
      <c r="A6" s="45"/>
      <c r="B6" s="113" t="s">
        <v>84</v>
      </c>
      <c r="C6" s="114"/>
      <c r="D6" s="114"/>
      <c r="E6" s="114"/>
      <c r="F6" s="114"/>
      <c r="G6" s="114"/>
      <c r="H6" s="114"/>
      <c r="I6" s="114"/>
      <c r="J6" s="115"/>
      <c r="K6" s="47"/>
    </row>
    <row r="7" spans="1:11" ht="15.75" thickBot="1">
      <c r="A7" s="45"/>
      <c r="B7" s="48"/>
      <c r="C7" s="45"/>
      <c r="D7" s="45"/>
      <c r="E7" s="45"/>
      <c r="F7" s="45"/>
      <c r="G7" s="45"/>
      <c r="H7" s="45"/>
      <c r="I7" s="45"/>
      <c r="J7" s="49"/>
      <c r="K7" s="45"/>
    </row>
    <row r="8" spans="1:11" ht="16.5" thickBot="1">
      <c r="A8" s="45"/>
      <c r="B8" s="48"/>
      <c r="C8" s="116" t="s">
        <v>85</v>
      </c>
      <c r="D8" s="117"/>
      <c r="E8" s="117"/>
      <c r="F8" s="117"/>
      <c r="G8" s="117"/>
      <c r="H8" s="117"/>
      <c r="I8" s="118"/>
      <c r="J8" s="50"/>
      <c r="K8" s="45"/>
    </row>
    <row r="9" spans="1:11" ht="16.5" thickBot="1">
      <c r="A9" s="45"/>
      <c r="B9" s="48"/>
      <c r="C9" s="51"/>
      <c r="D9" s="51"/>
      <c r="E9" s="51"/>
      <c r="F9" s="51"/>
      <c r="G9" s="51"/>
      <c r="H9" s="51"/>
      <c r="I9" s="51"/>
      <c r="J9" s="49"/>
      <c r="K9" s="45"/>
    </row>
    <row r="10" spans="1:11" ht="16.5" thickBot="1">
      <c r="A10" s="45"/>
      <c r="B10" s="48"/>
      <c r="C10" s="116" t="s">
        <v>86</v>
      </c>
      <c r="D10" s="117"/>
      <c r="E10" s="117"/>
      <c r="F10" s="117"/>
      <c r="G10" s="117"/>
      <c r="H10" s="117"/>
      <c r="I10" s="118"/>
      <c r="J10" s="50"/>
      <c r="K10" s="45"/>
    </row>
    <row r="11" spans="1:11" ht="16.5" thickBot="1">
      <c r="A11" s="45"/>
      <c r="B11" s="48"/>
      <c r="C11" s="51"/>
      <c r="D11" s="51"/>
      <c r="E11" s="51"/>
      <c r="F11" s="51"/>
      <c r="G11" s="51"/>
      <c r="H11" s="51"/>
      <c r="I11" s="51"/>
      <c r="J11" s="49"/>
      <c r="K11" s="45"/>
    </row>
    <row r="12" spans="1:11" ht="16.5" thickBot="1">
      <c r="A12" s="45"/>
      <c r="B12" s="48"/>
      <c r="C12" s="116" t="s">
        <v>87</v>
      </c>
      <c r="D12" s="117"/>
      <c r="E12" s="117"/>
      <c r="F12" s="117"/>
      <c r="G12" s="117"/>
      <c r="H12" s="117"/>
      <c r="I12" s="118"/>
      <c r="J12" s="50"/>
      <c r="K12" s="45"/>
    </row>
    <row r="13" spans="1:11" ht="15.75">
      <c r="A13" s="45"/>
      <c r="B13" s="48"/>
      <c r="C13" s="51"/>
      <c r="D13" s="51"/>
      <c r="E13" s="51"/>
      <c r="F13" s="51"/>
      <c r="G13" s="51"/>
      <c r="H13" s="51"/>
      <c r="I13" s="51"/>
      <c r="J13" s="49"/>
      <c r="K13" s="45"/>
    </row>
    <row r="14" spans="1:11" ht="16.5" thickBot="1">
      <c r="A14" s="45"/>
      <c r="B14" s="48"/>
      <c r="C14" s="63"/>
      <c r="D14" s="63"/>
      <c r="E14" s="63"/>
      <c r="F14" s="63"/>
      <c r="G14" s="63"/>
      <c r="H14" s="63"/>
      <c r="I14" s="63"/>
      <c r="J14" s="50"/>
      <c r="K14" s="45"/>
    </row>
    <row r="15" spans="1:11" ht="17.25" thickBot="1">
      <c r="A15" s="45"/>
      <c r="B15" s="48"/>
      <c r="C15" s="119" t="s">
        <v>88</v>
      </c>
      <c r="D15" s="120"/>
      <c r="E15" s="120"/>
      <c r="F15" s="120"/>
      <c r="G15" s="120"/>
      <c r="H15" s="120"/>
      <c r="I15" s="121"/>
      <c r="J15" s="49"/>
      <c r="K15" s="45"/>
    </row>
    <row r="16" spans="1:11" ht="17.25" thickBot="1">
      <c r="A16" s="52"/>
      <c r="B16" s="53"/>
      <c r="C16" s="54" t="s">
        <v>89</v>
      </c>
      <c r="D16" s="111" t="s">
        <v>90</v>
      </c>
      <c r="E16" s="112"/>
      <c r="F16" s="122" t="s">
        <v>91</v>
      </c>
      <c r="G16" s="123"/>
      <c r="H16" s="123"/>
      <c r="I16" s="124"/>
      <c r="J16" s="55"/>
      <c r="K16" s="52"/>
    </row>
    <row r="17" spans="1:11" ht="16.5">
      <c r="A17" s="45"/>
      <c r="B17" s="48"/>
      <c r="C17" s="56">
        <v>1</v>
      </c>
      <c r="D17" s="100">
        <v>43647</v>
      </c>
      <c r="E17" s="101"/>
      <c r="F17" s="94" t="s">
        <v>92</v>
      </c>
      <c r="G17" s="95"/>
      <c r="H17" s="95"/>
      <c r="I17" s="96"/>
      <c r="J17" s="44"/>
      <c r="K17" s="45"/>
    </row>
    <row r="18" spans="1:11" ht="16.5">
      <c r="A18" s="45"/>
      <c r="B18" s="48"/>
      <c r="C18" s="57">
        <v>2</v>
      </c>
      <c r="D18" s="102">
        <v>44006</v>
      </c>
      <c r="E18" s="103"/>
      <c r="F18" s="97" t="s">
        <v>93</v>
      </c>
      <c r="G18" s="98"/>
      <c r="H18" s="98"/>
      <c r="I18" s="99"/>
      <c r="J18" s="44"/>
      <c r="K18" s="45"/>
    </row>
    <row r="19" spans="1:11" ht="16.5">
      <c r="A19" s="45"/>
      <c r="B19" s="48"/>
      <c r="C19" s="57">
        <v>3</v>
      </c>
      <c r="D19" s="102">
        <v>44105</v>
      </c>
      <c r="E19" s="103"/>
      <c r="F19" s="97" t="s">
        <v>94</v>
      </c>
      <c r="G19" s="98"/>
      <c r="H19" s="98"/>
      <c r="I19" s="99"/>
      <c r="J19" s="44"/>
      <c r="K19" s="45"/>
    </row>
    <row r="20" spans="1:11" ht="16.5">
      <c r="A20" s="45"/>
      <c r="B20" s="48"/>
      <c r="C20" s="57">
        <v>4</v>
      </c>
      <c r="D20" s="104">
        <v>44479</v>
      </c>
      <c r="E20" s="105"/>
      <c r="F20" s="97" t="s">
        <v>95</v>
      </c>
      <c r="G20" s="98"/>
      <c r="H20" s="98"/>
      <c r="I20" s="99"/>
      <c r="J20" s="44"/>
      <c r="K20" s="45"/>
    </row>
    <row r="21" spans="1:11" ht="41.1" customHeight="1">
      <c r="A21" s="45"/>
      <c r="B21" s="48"/>
      <c r="C21" s="58">
        <v>5</v>
      </c>
      <c r="D21" s="106">
        <v>44750</v>
      </c>
      <c r="E21" s="107"/>
      <c r="F21" s="108" t="s">
        <v>96</v>
      </c>
      <c r="G21" s="109"/>
      <c r="H21" s="109"/>
      <c r="I21" s="110"/>
      <c r="J21" s="44"/>
      <c r="K21" s="45"/>
    </row>
    <row r="22" spans="1:11" ht="21.75" customHeight="1">
      <c r="A22" s="45"/>
      <c r="B22" s="48"/>
      <c r="C22" s="58">
        <v>6</v>
      </c>
      <c r="D22" s="106">
        <v>45231</v>
      </c>
      <c r="E22" s="107"/>
      <c r="F22" s="108" t="s">
        <v>97</v>
      </c>
      <c r="G22" s="109"/>
      <c r="H22" s="109"/>
      <c r="I22" s="110"/>
      <c r="J22" s="44"/>
      <c r="K22" s="45"/>
    </row>
    <row r="23" spans="1:11">
      <c r="A23" s="45"/>
      <c r="B23" s="48"/>
      <c r="C23" s="45"/>
      <c r="D23" s="45"/>
      <c r="E23" s="45"/>
      <c r="F23" s="45"/>
      <c r="G23" s="45"/>
      <c r="H23" s="45"/>
      <c r="I23" s="45"/>
      <c r="J23" s="49"/>
      <c r="K23" s="45"/>
    </row>
    <row r="24" spans="1:11" ht="15.75" thickBot="1">
      <c r="A24" s="45"/>
      <c r="B24" s="48"/>
      <c r="C24" s="45"/>
      <c r="D24" s="45"/>
      <c r="E24" s="45"/>
      <c r="F24" s="45"/>
      <c r="G24" s="45"/>
      <c r="H24" s="45"/>
      <c r="I24" s="45"/>
      <c r="J24" s="49"/>
      <c r="K24" s="45"/>
    </row>
    <row r="25" spans="1:11" ht="15.75" thickBot="1">
      <c r="A25" s="45"/>
      <c r="B25" s="48"/>
      <c r="C25" s="91" t="s">
        <v>98</v>
      </c>
      <c r="D25" s="92"/>
      <c r="E25" s="93"/>
      <c r="F25" s="91" t="s">
        <v>99</v>
      </c>
      <c r="G25" s="93"/>
      <c r="H25" s="91" t="s">
        <v>100</v>
      </c>
      <c r="I25" s="93"/>
      <c r="J25" s="44"/>
      <c r="K25" s="45"/>
    </row>
    <row r="26" spans="1:11" ht="80.099999999999994" customHeight="1" thickBot="1">
      <c r="A26" s="45"/>
      <c r="B26" s="48"/>
      <c r="C26" s="182" t="s">
        <v>101</v>
      </c>
      <c r="D26" s="183"/>
      <c r="E26" s="184"/>
      <c r="F26" s="182" t="s">
        <v>102</v>
      </c>
      <c r="G26" s="184"/>
      <c r="H26" s="182" t="s">
        <v>103</v>
      </c>
      <c r="I26" s="184"/>
      <c r="J26" s="59"/>
      <c r="K26" s="45"/>
    </row>
    <row r="27" spans="1:11">
      <c r="A27" s="45"/>
      <c r="B27" s="48"/>
      <c r="C27" s="45"/>
      <c r="D27" s="45"/>
      <c r="E27" s="45"/>
      <c r="F27" s="45"/>
      <c r="G27" s="45"/>
      <c r="H27" s="45"/>
      <c r="I27" s="45"/>
      <c r="J27" s="49"/>
      <c r="K27" s="45"/>
    </row>
    <row r="28" spans="1:11" ht="15.75" thickBot="1">
      <c r="A28" s="45"/>
      <c r="B28" s="60"/>
      <c r="C28" s="61"/>
      <c r="D28" s="61"/>
      <c r="E28" s="61"/>
      <c r="F28" s="61"/>
      <c r="G28" s="61"/>
      <c r="H28" s="61"/>
      <c r="I28" s="61"/>
      <c r="J28" s="62"/>
      <c r="K28" s="45"/>
    </row>
  </sheetData>
  <mergeCells count="26">
    <mergeCell ref="D21:E21"/>
    <mergeCell ref="F20:I20"/>
    <mergeCell ref="F21:I21"/>
    <mergeCell ref="D16:E16"/>
    <mergeCell ref="B6:J6"/>
    <mergeCell ref="C8:I8"/>
    <mergeCell ref="C10:I10"/>
    <mergeCell ref="C12:I12"/>
    <mergeCell ref="C15:I15"/>
    <mergeCell ref="F16:I16"/>
    <mergeCell ref="D22:E22"/>
    <mergeCell ref="F22:I22"/>
    <mergeCell ref="B1:J5"/>
    <mergeCell ref="C26:E26"/>
    <mergeCell ref="F26:G26"/>
    <mergeCell ref="H26:I26"/>
    <mergeCell ref="C25:E25"/>
    <mergeCell ref="F17:I17"/>
    <mergeCell ref="F18:I18"/>
    <mergeCell ref="D17:E17"/>
    <mergeCell ref="F25:G25"/>
    <mergeCell ref="H25:I25"/>
    <mergeCell ref="F19:I19"/>
    <mergeCell ref="D18:E18"/>
    <mergeCell ref="D19:E19"/>
    <mergeCell ref="D20:E20"/>
  </mergeCells>
  <hyperlinks>
    <hyperlink ref="C10:I10" location="INSTRUCCIONES!A1" display="INSTRUCCIONES DE DILIGENCIAMIENTO" xr:uid="{00000000-0004-0000-0000-000000000000}"/>
    <hyperlink ref="C12:I12" location="'A&amp;I'!A1" display="ASPECTOS E IMPACTOS AMBIENTALES - A&amp;I" xr:uid="{00000000-0004-0000-0000-000001000000}"/>
    <hyperlink ref="C8:I8" r:id="rId1" display="MANUAL DEL SISTEMA INTEGRADO DE GESTIÓN" xr:uid="{00000000-0004-0000-0000-000004000000}"/>
  </hyperlinks>
  <pageMargins left="0.7" right="0.7" top="0.75" bottom="0.75" header="0.3" footer="0.3"/>
  <pageSetup paperSize="9" scale="7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2"/>
  <sheetViews>
    <sheetView zoomScale="112" zoomScaleNormal="112" workbookViewId="0">
      <selection activeCell="B11" sqref="B11"/>
    </sheetView>
  </sheetViews>
  <sheetFormatPr defaultColWidth="11.42578125" defaultRowHeight="15"/>
  <cols>
    <col min="2" max="2" width="107.7109375" customWidth="1"/>
  </cols>
  <sheetData>
    <row r="1" spans="1:3">
      <c r="A1" s="185"/>
      <c r="B1" s="185"/>
      <c r="C1" s="12"/>
    </row>
    <row r="2" spans="1:3" ht="15.75">
      <c r="A2" s="12"/>
      <c r="B2" s="13" t="s">
        <v>104</v>
      </c>
      <c r="C2" s="12"/>
    </row>
    <row r="3" spans="1:3">
      <c r="A3" s="185"/>
      <c r="B3" s="10" t="s">
        <v>105</v>
      </c>
      <c r="C3" s="185"/>
    </row>
    <row r="4" spans="1:3" ht="40.5">
      <c r="A4" s="185"/>
      <c r="B4" s="15" t="s">
        <v>106</v>
      </c>
      <c r="C4" s="185"/>
    </row>
    <row r="5" spans="1:3" ht="36" customHeight="1">
      <c r="A5" s="185"/>
      <c r="B5" s="15" t="s">
        <v>107</v>
      </c>
      <c r="C5" s="185"/>
    </row>
    <row r="6" spans="1:3">
      <c r="A6" s="185"/>
      <c r="B6" s="15" t="s">
        <v>108</v>
      </c>
      <c r="C6" s="185"/>
    </row>
    <row r="7" spans="1:3" ht="3.75" customHeight="1">
      <c r="A7" s="185"/>
      <c r="B7" s="185"/>
      <c r="C7" s="12"/>
    </row>
    <row r="8" spans="1:3" ht="15.75">
      <c r="A8" s="12"/>
      <c r="B8" s="13" t="s">
        <v>109</v>
      </c>
      <c r="C8" s="12"/>
    </row>
    <row r="9" spans="1:3">
      <c r="A9" s="185"/>
      <c r="B9" s="16" t="s">
        <v>110</v>
      </c>
      <c r="C9" s="185"/>
    </row>
    <row r="10" spans="1:3" ht="15.75">
      <c r="A10" s="185"/>
      <c r="B10" s="14" t="s">
        <v>111</v>
      </c>
      <c r="C10" s="185"/>
    </row>
    <row r="11" spans="1:3" ht="27">
      <c r="A11" s="185"/>
      <c r="B11" s="17" t="s">
        <v>112</v>
      </c>
      <c r="C11" s="185"/>
    </row>
    <row r="12" spans="1:3" ht="27">
      <c r="A12" s="185"/>
      <c r="B12" s="16" t="s">
        <v>113</v>
      </c>
      <c r="C12" s="185"/>
    </row>
    <row r="13" spans="1:3">
      <c r="A13" s="185"/>
      <c r="B13" s="16" t="s">
        <v>114</v>
      </c>
      <c r="C13" s="185"/>
    </row>
    <row r="14" spans="1:3" ht="27">
      <c r="A14" s="185"/>
      <c r="B14" s="17" t="s">
        <v>115</v>
      </c>
      <c r="C14" s="185"/>
    </row>
    <row r="15" spans="1:3">
      <c r="A15" s="185"/>
      <c r="B15" s="17" t="s">
        <v>116</v>
      </c>
      <c r="C15" s="185"/>
    </row>
    <row r="16" spans="1:3">
      <c r="A16" s="185"/>
      <c r="B16" s="16" t="s">
        <v>117</v>
      </c>
      <c r="C16" s="185"/>
    </row>
    <row r="17" spans="1:3">
      <c r="A17" s="185"/>
      <c r="B17" s="16" t="s">
        <v>118</v>
      </c>
      <c r="C17" s="185"/>
    </row>
    <row r="18" spans="1:3" ht="24" customHeight="1">
      <c r="A18" s="185"/>
      <c r="B18" s="16" t="s">
        <v>119</v>
      </c>
      <c r="C18" s="185"/>
    </row>
    <row r="19" spans="1:3" ht="23.25" customHeight="1">
      <c r="A19" s="185"/>
      <c r="B19" s="16" t="s">
        <v>120</v>
      </c>
      <c r="C19" s="185"/>
    </row>
    <row r="20" spans="1:3" ht="15.75">
      <c r="A20" s="185"/>
      <c r="B20" s="14" t="s">
        <v>121</v>
      </c>
      <c r="C20" s="185"/>
    </row>
    <row r="21" spans="1:3">
      <c r="A21" s="185"/>
      <c r="B21" s="16" t="s">
        <v>122</v>
      </c>
      <c r="C21" s="185"/>
    </row>
    <row r="22" spans="1:3">
      <c r="A22" s="185"/>
      <c r="B22" s="16" t="s">
        <v>123</v>
      </c>
      <c r="C22" s="185"/>
    </row>
    <row r="23" spans="1:3">
      <c r="A23" s="185"/>
      <c r="B23" s="16" t="s">
        <v>124</v>
      </c>
      <c r="C23" s="185"/>
    </row>
    <row r="24" spans="1:3">
      <c r="A24" s="185"/>
      <c r="B24" s="16" t="s">
        <v>125</v>
      </c>
      <c r="C24" s="185"/>
    </row>
    <row r="25" spans="1:3" ht="15.75">
      <c r="A25" s="185"/>
      <c r="B25" s="14" t="s">
        <v>126</v>
      </c>
      <c r="C25" s="185"/>
    </row>
    <row r="26" spans="1:3">
      <c r="A26" s="185"/>
      <c r="B26" s="16" t="s">
        <v>127</v>
      </c>
      <c r="C26" s="185"/>
    </row>
    <row r="27" spans="1:3" ht="27">
      <c r="A27" s="185"/>
      <c r="B27" s="16" t="s">
        <v>128</v>
      </c>
      <c r="C27" s="185"/>
    </row>
    <row r="28" spans="1:3" ht="27">
      <c r="A28" s="185"/>
      <c r="B28" s="16" t="s">
        <v>129</v>
      </c>
      <c r="C28" s="185"/>
    </row>
    <row r="29" spans="1:3" ht="27">
      <c r="A29" s="185"/>
      <c r="B29" s="17" t="s">
        <v>130</v>
      </c>
      <c r="C29" s="185"/>
    </row>
    <row r="30" spans="1:3" ht="44.25" customHeight="1">
      <c r="A30" s="185"/>
      <c r="B30" s="16" t="s">
        <v>131</v>
      </c>
      <c r="C30" s="185"/>
    </row>
    <row r="31" spans="1:3" ht="29.25" customHeight="1">
      <c r="A31" s="185"/>
      <c r="B31" s="16" t="s">
        <v>132</v>
      </c>
      <c r="C31" s="185"/>
    </row>
    <row r="32" spans="1:3" ht="32.25" customHeight="1">
      <c r="A32" s="185"/>
      <c r="B32" s="16" t="s">
        <v>133</v>
      </c>
      <c r="C32" s="185"/>
    </row>
    <row r="33" spans="1:3" ht="28.5" customHeight="1">
      <c r="A33" s="185"/>
      <c r="B33" s="16" t="s">
        <v>134</v>
      </c>
      <c r="C33" s="185"/>
    </row>
    <row r="34" spans="1:3" ht="15.75">
      <c r="A34" s="185"/>
      <c r="B34" s="14" t="s">
        <v>135</v>
      </c>
      <c r="C34" s="185"/>
    </row>
    <row r="35" spans="1:3" ht="23.25" customHeight="1">
      <c r="A35" s="185"/>
      <c r="B35" s="16" t="s">
        <v>136</v>
      </c>
      <c r="C35" s="185"/>
    </row>
    <row r="36" spans="1:3" ht="24" customHeight="1">
      <c r="A36" s="185"/>
      <c r="B36" s="16" t="s">
        <v>137</v>
      </c>
      <c r="C36" s="185"/>
    </row>
    <row r="37" spans="1:3">
      <c r="A37" s="185"/>
      <c r="B37" s="16" t="s">
        <v>138</v>
      </c>
      <c r="C37" s="185"/>
    </row>
    <row r="38" spans="1:3" ht="25.5" customHeight="1">
      <c r="A38" s="185"/>
      <c r="B38" s="16" t="s">
        <v>139</v>
      </c>
      <c r="C38" s="185"/>
    </row>
    <row r="39" spans="1:3">
      <c r="A39" s="185"/>
      <c r="B39" s="16" t="s">
        <v>140</v>
      </c>
      <c r="C39" s="185"/>
    </row>
    <row r="40" spans="1:3" ht="24.75" customHeight="1">
      <c r="A40" s="185"/>
      <c r="B40" s="16" t="s">
        <v>141</v>
      </c>
      <c r="C40" s="185"/>
    </row>
    <row r="41" spans="1:3" ht="15.75">
      <c r="A41" s="12"/>
      <c r="B41" s="13" t="s">
        <v>142</v>
      </c>
      <c r="C41" s="12"/>
    </row>
    <row r="42" spans="1:3" ht="27">
      <c r="A42" s="185"/>
      <c r="B42" s="16" t="s">
        <v>143</v>
      </c>
      <c r="C42" s="185"/>
    </row>
    <row r="43" spans="1:3" ht="27">
      <c r="A43" s="185"/>
      <c r="B43" s="16" t="s">
        <v>144</v>
      </c>
      <c r="C43" s="185"/>
    </row>
    <row r="44" spans="1:3" ht="15.75">
      <c r="A44" s="12"/>
      <c r="B44" s="13" t="s">
        <v>145</v>
      </c>
      <c r="C44" s="12"/>
    </row>
    <row r="45" spans="1:3" ht="27">
      <c r="A45" s="12"/>
      <c r="B45" s="16" t="s">
        <v>146</v>
      </c>
      <c r="C45" s="12"/>
    </row>
    <row r="46" spans="1:3">
      <c r="A46" s="185"/>
      <c r="B46" s="185"/>
      <c r="C46" s="12"/>
    </row>
    <row r="47" spans="1:3">
      <c r="A47" s="185"/>
      <c r="B47" s="185"/>
      <c r="C47" s="12"/>
    </row>
    <row r="48" spans="1:3">
      <c r="A48" s="185"/>
      <c r="B48" s="185"/>
      <c r="C48" s="12"/>
    </row>
    <row r="49" spans="1:3">
      <c r="A49" s="185"/>
      <c r="B49" s="185"/>
      <c r="C49" s="12"/>
    </row>
    <row r="50" spans="1:3">
      <c r="A50" s="185"/>
      <c r="B50" s="185"/>
      <c r="C50" s="12"/>
    </row>
    <row r="51" spans="1:3">
      <c r="A51" s="185"/>
      <c r="B51" s="185"/>
      <c r="C51" s="12"/>
    </row>
    <row r="52" spans="1:3">
      <c r="A52" s="185"/>
      <c r="B52" s="185"/>
      <c r="C52" s="12"/>
    </row>
  </sheetData>
  <mergeCells count="15">
    <mergeCell ref="A52:B52"/>
    <mergeCell ref="A46:B46"/>
    <mergeCell ref="A42:A43"/>
    <mergeCell ref="C42:C43"/>
    <mergeCell ref="A1:B1"/>
    <mergeCell ref="A3:A6"/>
    <mergeCell ref="C3:C6"/>
    <mergeCell ref="A7:B7"/>
    <mergeCell ref="A9:A40"/>
    <mergeCell ref="C9:C40"/>
    <mergeCell ref="A47:B47"/>
    <mergeCell ref="A48:B48"/>
    <mergeCell ref="A49:B49"/>
    <mergeCell ref="A50:B50"/>
    <mergeCell ref="A51:B51"/>
  </mergeCells>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79"/>
  <sheetViews>
    <sheetView tabSelected="1" topLeftCell="F1" zoomScaleNormal="100" workbookViewId="0">
      <pane ySplit="6" topLeftCell="D34" activePane="bottomLeft" state="frozen"/>
      <selection pane="bottomLeft" activeCell="G7" sqref="G7:G10"/>
    </sheetView>
  </sheetViews>
  <sheetFormatPr defaultColWidth="11.42578125" defaultRowHeight="16.5"/>
  <cols>
    <col min="1" max="1" width="16.42578125" style="41" customWidth="1"/>
    <col min="2" max="2" width="41.85546875" style="41" customWidth="1"/>
    <col min="3" max="3" width="26.28515625" style="41" customWidth="1"/>
    <col min="4" max="4" width="63.42578125" style="41" customWidth="1"/>
    <col min="5" max="5" width="67.42578125" style="42" customWidth="1"/>
    <col min="6" max="6" width="20.42578125" style="42" customWidth="1"/>
    <col min="7" max="7" width="16" style="42" customWidth="1"/>
    <col min="8" max="8" width="20" style="42" customWidth="1"/>
    <col min="9" max="9" width="24.42578125" style="42" customWidth="1"/>
    <col min="10" max="10" width="30.42578125" style="41" customWidth="1"/>
    <col min="11" max="11" width="31.140625" style="42" customWidth="1"/>
    <col min="12" max="12" width="26.140625" style="41" customWidth="1"/>
    <col min="13" max="13" width="25.140625" style="41" customWidth="1"/>
    <col min="14" max="14" width="11.42578125" style="41"/>
    <col min="15" max="15" width="12.7109375" style="41" customWidth="1"/>
    <col min="16" max="16" width="14" style="41" customWidth="1"/>
    <col min="17" max="18" width="11.42578125" style="41"/>
    <col min="19" max="19" width="13.42578125" style="41" customWidth="1"/>
    <col min="20" max="20" width="17.85546875" style="41" customWidth="1"/>
    <col min="21" max="21" width="12.7109375" style="41" customWidth="1"/>
    <col min="22" max="22" width="46.28515625" style="42" customWidth="1"/>
    <col min="23" max="24" width="11.42578125" style="42"/>
    <col min="25" max="25" width="12.7109375" style="42" customWidth="1"/>
    <col min="26" max="26" width="11.42578125" style="42"/>
    <col min="27" max="27" width="13.42578125" style="42" customWidth="1"/>
    <col min="28" max="16384" width="11.42578125" style="42"/>
  </cols>
  <sheetData>
    <row r="1" spans="1:28" s="21" customFormat="1" ht="18.600000000000001" customHeight="1" thickBot="1">
      <c r="A1" s="72"/>
      <c r="B1" s="148" t="s">
        <v>147</v>
      </c>
      <c r="C1" s="149"/>
      <c r="D1" s="149"/>
      <c r="E1" s="149"/>
      <c r="F1" s="149"/>
      <c r="G1" s="149"/>
      <c r="H1" s="149"/>
      <c r="I1" s="149"/>
      <c r="J1" s="149"/>
      <c r="K1" s="149"/>
      <c r="L1" s="149"/>
      <c r="M1" s="149"/>
      <c r="N1" s="149"/>
      <c r="O1" s="149"/>
      <c r="P1" s="149"/>
      <c r="Q1" s="149"/>
      <c r="R1" s="149"/>
      <c r="S1" s="149"/>
      <c r="T1" s="149"/>
      <c r="U1" s="149"/>
      <c r="V1" s="149"/>
      <c r="W1" s="149"/>
      <c r="X1" s="149"/>
      <c r="Y1" s="150"/>
      <c r="Z1" s="174" t="s">
        <v>148</v>
      </c>
      <c r="AA1" s="175"/>
      <c r="AB1" s="176"/>
    </row>
    <row r="2" spans="1:28" s="21" customFormat="1" ht="15" customHeight="1" thickBot="1">
      <c r="A2" s="73"/>
      <c r="B2" s="151" t="s">
        <v>149</v>
      </c>
      <c r="C2" s="152"/>
      <c r="D2" s="152"/>
      <c r="E2" s="152"/>
      <c r="F2" s="152"/>
      <c r="G2" s="152"/>
      <c r="H2" s="152"/>
      <c r="I2" s="152"/>
      <c r="J2" s="152"/>
      <c r="K2" s="152"/>
      <c r="L2" s="152"/>
      <c r="M2" s="152"/>
      <c r="N2" s="152"/>
      <c r="O2" s="152"/>
      <c r="P2" s="152"/>
      <c r="Q2" s="152"/>
      <c r="R2" s="152"/>
      <c r="S2" s="152"/>
      <c r="T2" s="152"/>
      <c r="U2" s="152"/>
      <c r="V2" s="152"/>
      <c r="W2" s="152"/>
      <c r="X2" s="152"/>
      <c r="Y2" s="153"/>
      <c r="Z2" s="177" t="s">
        <v>150</v>
      </c>
      <c r="AA2" s="178"/>
      <c r="AB2" s="179"/>
    </row>
    <row r="3" spans="1:28" s="21" customFormat="1" ht="13.9" customHeight="1" thickBot="1">
      <c r="A3" s="74"/>
      <c r="B3" s="154" t="s">
        <v>84</v>
      </c>
      <c r="C3" s="155"/>
      <c r="D3" s="155"/>
      <c r="E3" s="155"/>
      <c r="F3" s="155"/>
      <c r="G3" s="155"/>
      <c r="H3" s="155"/>
      <c r="I3" s="155"/>
      <c r="J3" s="155"/>
      <c r="K3" s="155"/>
      <c r="L3" s="155"/>
      <c r="M3" s="155"/>
      <c r="N3" s="155"/>
      <c r="O3" s="155"/>
      <c r="P3" s="155"/>
      <c r="Q3" s="155"/>
      <c r="R3" s="155"/>
      <c r="S3" s="155"/>
      <c r="T3" s="155"/>
      <c r="U3" s="155"/>
      <c r="V3" s="155"/>
      <c r="W3" s="155"/>
      <c r="X3" s="155"/>
      <c r="Y3" s="156"/>
      <c r="Z3" s="180" t="s">
        <v>151</v>
      </c>
      <c r="AA3" s="175"/>
      <c r="AB3" s="176"/>
    </row>
    <row r="4" spans="1:28" s="68" customFormat="1" ht="13.9" customHeight="1" thickTop="1" thickBot="1">
      <c r="A4" s="22" t="s">
        <v>152</v>
      </c>
      <c r="B4" s="157" t="s">
        <v>153</v>
      </c>
      <c r="C4" s="158"/>
      <c r="D4" s="158"/>
      <c r="E4" s="158"/>
      <c r="F4" s="158"/>
      <c r="G4" s="158"/>
      <c r="H4" s="158"/>
      <c r="I4" s="159"/>
      <c r="J4" s="163" t="s">
        <v>154</v>
      </c>
      <c r="K4" s="158"/>
      <c r="L4" s="75"/>
      <c r="M4" s="76"/>
      <c r="N4" s="166" t="s">
        <v>155</v>
      </c>
      <c r="O4" s="167"/>
      <c r="P4" s="167"/>
      <c r="Q4" s="167"/>
      <c r="R4" s="167"/>
      <c r="S4" s="167"/>
      <c r="T4" s="167"/>
      <c r="U4" s="167"/>
      <c r="V4" s="168"/>
      <c r="W4" s="172" t="s">
        <v>156</v>
      </c>
      <c r="X4" s="161"/>
      <c r="Y4" s="161"/>
      <c r="Z4" s="161"/>
      <c r="AA4" s="161"/>
      <c r="AB4" s="162"/>
    </row>
    <row r="5" spans="1:28" s="68" customFormat="1" ht="13.9" customHeight="1" thickTop="1" thickBot="1">
      <c r="A5" s="23">
        <v>45231</v>
      </c>
      <c r="B5" s="160"/>
      <c r="C5" s="161"/>
      <c r="D5" s="161"/>
      <c r="E5" s="161"/>
      <c r="F5" s="161"/>
      <c r="G5" s="161"/>
      <c r="H5" s="161"/>
      <c r="I5" s="162"/>
      <c r="J5" s="164"/>
      <c r="K5" s="165"/>
      <c r="L5" s="75"/>
      <c r="M5" s="76"/>
      <c r="N5" s="169" t="s">
        <v>157</v>
      </c>
      <c r="O5" s="170"/>
      <c r="P5" s="170"/>
      <c r="Q5" s="170"/>
      <c r="R5" s="170"/>
      <c r="S5" s="170"/>
      <c r="T5" s="170"/>
      <c r="U5" s="170"/>
      <c r="V5" s="171"/>
      <c r="W5" s="164"/>
      <c r="X5" s="165"/>
      <c r="Y5" s="165"/>
      <c r="Z5" s="165"/>
      <c r="AA5" s="165"/>
      <c r="AB5" s="173"/>
    </row>
    <row r="6" spans="1:28" s="27" customFormat="1" ht="41.25">
      <c r="A6" s="24" t="s">
        <v>158</v>
      </c>
      <c r="B6" s="24" t="s">
        <v>159</v>
      </c>
      <c r="C6" s="69" t="s">
        <v>160</v>
      </c>
      <c r="D6" s="70" t="s">
        <v>161</v>
      </c>
      <c r="E6" s="25" t="s">
        <v>162</v>
      </c>
      <c r="F6" s="24" t="s">
        <v>163</v>
      </c>
      <c r="G6" s="24" t="s">
        <v>164</v>
      </c>
      <c r="H6" s="24" t="s">
        <v>3</v>
      </c>
      <c r="I6" s="26" t="s">
        <v>165</v>
      </c>
      <c r="J6" s="25" t="s">
        <v>166</v>
      </c>
      <c r="K6" s="24" t="s">
        <v>167</v>
      </c>
      <c r="L6" s="24" t="s">
        <v>14</v>
      </c>
      <c r="M6" s="26" t="s">
        <v>168</v>
      </c>
      <c r="N6" s="25" t="s">
        <v>16</v>
      </c>
      <c r="O6" s="24" t="s">
        <v>18</v>
      </c>
      <c r="P6" s="24" t="s">
        <v>169</v>
      </c>
      <c r="Q6" s="24" t="s">
        <v>17</v>
      </c>
      <c r="R6" s="24" t="s">
        <v>19</v>
      </c>
      <c r="S6" s="24" t="s">
        <v>170</v>
      </c>
      <c r="T6" s="24" t="s">
        <v>171</v>
      </c>
      <c r="U6" s="24" t="s">
        <v>172</v>
      </c>
      <c r="V6" s="26" t="s">
        <v>173</v>
      </c>
      <c r="W6" s="25" t="s">
        <v>174</v>
      </c>
      <c r="X6" s="24" t="s">
        <v>175</v>
      </c>
      <c r="Y6" s="24" t="s">
        <v>176</v>
      </c>
      <c r="Z6" s="24" t="s">
        <v>177</v>
      </c>
      <c r="AA6" s="24" t="s">
        <v>178</v>
      </c>
      <c r="AB6" s="26" t="s">
        <v>179</v>
      </c>
    </row>
    <row r="7" spans="1:28" s="33" customFormat="1" ht="51.75" customHeight="1">
      <c r="A7" s="134" t="s">
        <v>180</v>
      </c>
      <c r="B7" s="135" t="s">
        <v>181</v>
      </c>
      <c r="C7" s="71" t="s">
        <v>182</v>
      </c>
      <c r="D7" s="138" t="s">
        <v>183</v>
      </c>
      <c r="E7" s="139" t="s">
        <v>184</v>
      </c>
      <c r="F7" s="142" t="s">
        <v>2</v>
      </c>
      <c r="G7" s="142" t="s">
        <v>70</v>
      </c>
      <c r="H7" s="142" t="s">
        <v>24</v>
      </c>
      <c r="I7" s="143" t="s">
        <v>185</v>
      </c>
      <c r="J7" s="28" t="s">
        <v>9</v>
      </c>
      <c r="K7" s="29" t="s">
        <v>67</v>
      </c>
      <c r="L7" s="30" t="s">
        <v>35</v>
      </c>
      <c r="M7" s="39" t="s">
        <v>59</v>
      </c>
      <c r="N7" s="28" t="s">
        <v>60</v>
      </c>
      <c r="O7" s="30" t="s">
        <v>61</v>
      </c>
      <c r="P7" s="20" t="str">
        <f>IFERROR(IF(S7="","",IF(S7&lt;=10,"Bajo",IF(S7&lt;=15,"Moderado",IF(S7&gt;15,"Alto","")))),"")</f>
        <v>Alto</v>
      </c>
      <c r="Q7" s="20">
        <f>IFERROR(VLOOKUP(N7,LISTAS!$Q$2:$R$4,2,0),"")</f>
        <v>5</v>
      </c>
      <c r="R7" s="20">
        <f>IFERROR(VLOOKUP(O7,LISTAS!$S$2:$T$4,2,0),"")</f>
        <v>5</v>
      </c>
      <c r="S7" s="20">
        <f>IFERROR(Q7*R7,"")</f>
        <v>25</v>
      </c>
      <c r="T7" s="20" t="str">
        <f>IFERROR(IF(S7="","",IF(S7&lt;=10,"Tolerable",IF(S7&lt;=15,"Potencialmente no tolerable",IF(S7&gt;15,"No tolerable","")))),"")</f>
        <v>No tolerable</v>
      </c>
      <c r="U7" s="20" t="str">
        <f>IFERROR(IF(T7="","",IF(T7="Tolerable","No",IF(T7="Potencialmente no tolerable","No",IF(T7="No tolerable","Si","")))),"")</f>
        <v>Si</v>
      </c>
      <c r="V7" s="31" t="s">
        <v>186</v>
      </c>
      <c r="W7" s="32"/>
      <c r="X7" s="29"/>
      <c r="Y7" s="29"/>
      <c r="Z7" s="29"/>
      <c r="AA7" s="29"/>
      <c r="AB7" s="31"/>
    </row>
    <row r="8" spans="1:28" s="33" customFormat="1" ht="59.25" customHeight="1">
      <c r="A8" s="129"/>
      <c r="B8" s="136"/>
      <c r="C8" s="67" t="s">
        <v>182</v>
      </c>
      <c r="D8" s="136"/>
      <c r="E8" s="140"/>
      <c r="F8" s="132"/>
      <c r="G8" s="132"/>
      <c r="H8" s="132"/>
      <c r="I8" s="144"/>
      <c r="J8" s="28" t="s">
        <v>10</v>
      </c>
      <c r="K8" s="29" t="s">
        <v>31</v>
      </c>
      <c r="L8" s="30" t="s">
        <v>35</v>
      </c>
      <c r="M8" s="39" t="s">
        <v>68</v>
      </c>
      <c r="N8" s="28" t="s">
        <v>60</v>
      </c>
      <c r="O8" s="30" t="s">
        <v>51</v>
      </c>
      <c r="P8" s="20" t="str">
        <f t="shared" ref="P8:P45" si="0">IFERROR(IF(S8="","",IF(S8&lt;=10,"Bajo",IF(S8&lt;=15,"Moderado",IF(S8&gt;15,"Alto","")))),"")</f>
        <v>Moderado</v>
      </c>
      <c r="Q8" s="20">
        <f>IFERROR(VLOOKUP(N8,LISTAS!$Q$2:$R$4,2,0),"")</f>
        <v>5</v>
      </c>
      <c r="R8" s="20">
        <f>IFERROR(VLOOKUP(O8,LISTAS!$S$2:$T$4,2,0),"")</f>
        <v>3</v>
      </c>
      <c r="S8" s="20">
        <f t="shared" ref="S8:S45" si="1">IFERROR(Q8*R8,"")</f>
        <v>15</v>
      </c>
      <c r="T8" s="20" t="str">
        <f t="shared" ref="T8:T45" si="2">IFERROR(IF(S8="","",IF(S8&lt;=10,"Tolerable",IF(S8&lt;=15,"Potencialmente no tolerable",IF(S8&gt;15,"No tolerable","")))),"")</f>
        <v>Potencialmente no tolerable</v>
      </c>
      <c r="U8" s="20" t="str">
        <f t="shared" ref="U8:U45" si="3">IFERROR(IF(T8="","",IF(T8="Tolerable","No",IF(T8="Potencialmente no tolerable","No",IF(T8="No tolerable","Si","")))),"")</f>
        <v>No</v>
      </c>
      <c r="V8" s="31" t="s">
        <v>187</v>
      </c>
      <c r="W8" s="32"/>
      <c r="X8" s="29"/>
      <c r="Y8" s="29"/>
      <c r="Z8" s="29"/>
      <c r="AA8" s="29"/>
      <c r="AB8" s="31"/>
    </row>
    <row r="9" spans="1:28" s="33" customFormat="1" ht="81.75" customHeight="1">
      <c r="A9" s="129"/>
      <c r="B9" s="136"/>
      <c r="C9" s="67" t="s">
        <v>182</v>
      </c>
      <c r="D9" s="136"/>
      <c r="E9" s="140"/>
      <c r="F9" s="132"/>
      <c r="G9" s="132"/>
      <c r="H9" s="132"/>
      <c r="I9" s="144"/>
      <c r="J9" s="28" t="s">
        <v>13</v>
      </c>
      <c r="K9" s="29" t="s">
        <v>34</v>
      </c>
      <c r="L9" s="30" t="s">
        <v>35</v>
      </c>
      <c r="M9" s="39" t="s">
        <v>79</v>
      </c>
      <c r="N9" s="28" t="s">
        <v>60</v>
      </c>
      <c r="O9" s="30" t="s">
        <v>61</v>
      </c>
      <c r="P9" s="20" t="str">
        <f t="shared" si="0"/>
        <v>Alto</v>
      </c>
      <c r="Q9" s="20">
        <f>IFERROR(VLOOKUP(N9,LISTAS!$Q$2:$R$4,2,0),"")</f>
        <v>5</v>
      </c>
      <c r="R9" s="20">
        <f>IFERROR(VLOOKUP(O9,LISTAS!$S$2:$T$4,2,0),"")</f>
        <v>5</v>
      </c>
      <c r="S9" s="20">
        <f t="shared" si="1"/>
        <v>25</v>
      </c>
      <c r="T9" s="20" t="str">
        <f t="shared" si="2"/>
        <v>No tolerable</v>
      </c>
      <c r="U9" s="20" t="str">
        <f t="shared" si="3"/>
        <v>Si</v>
      </c>
      <c r="V9" s="31" t="s">
        <v>188</v>
      </c>
      <c r="W9" s="32"/>
      <c r="X9" s="29"/>
      <c r="Y9" s="29"/>
      <c r="Z9" s="29"/>
      <c r="AA9" s="29"/>
      <c r="AB9" s="31"/>
    </row>
    <row r="10" spans="1:28" s="33" customFormat="1" ht="86.25" customHeight="1">
      <c r="A10" s="130"/>
      <c r="B10" s="137"/>
      <c r="C10" s="67" t="s">
        <v>182</v>
      </c>
      <c r="D10" s="137"/>
      <c r="E10" s="141"/>
      <c r="F10" s="132"/>
      <c r="G10" s="132"/>
      <c r="H10" s="132"/>
      <c r="I10" s="144"/>
      <c r="J10" s="28" t="s">
        <v>11</v>
      </c>
      <c r="K10" s="29" t="s">
        <v>32</v>
      </c>
      <c r="L10" s="30" t="s">
        <v>48</v>
      </c>
      <c r="M10" s="39" t="s">
        <v>73</v>
      </c>
      <c r="N10" s="28" t="s">
        <v>60</v>
      </c>
      <c r="O10" s="30" t="s">
        <v>38</v>
      </c>
      <c r="P10" s="20" t="str">
        <f t="shared" si="0"/>
        <v>Bajo</v>
      </c>
      <c r="Q10" s="20">
        <f>IFERROR(VLOOKUP(N10,LISTAS!$Q$2:$R$4,2,0),"")</f>
        <v>5</v>
      </c>
      <c r="R10" s="20">
        <f>IFERROR(VLOOKUP(O10,LISTAS!$S$2:$T$4,2,0),"")</f>
        <v>1</v>
      </c>
      <c r="S10" s="20">
        <f t="shared" si="1"/>
        <v>5</v>
      </c>
      <c r="T10" s="20" t="str">
        <f t="shared" si="2"/>
        <v>Tolerable</v>
      </c>
      <c r="U10" s="20" t="str">
        <f t="shared" si="3"/>
        <v>No</v>
      </c>
      <c r="V10" s="31" t="s">
        <v>189</v>
      </c>
      <c r="W10" s="32"/>
      <c r="X10" s="29"/>
      <c r="Y10" s="29"/>
      <c r="Z10" s="29"/>
      <c r="AA10" s="29"/>
      <c r="AB10" s="31"/>
    </row>
    <row r="11" spans="1:28" s="33" customFormat="1" ht="44.25" customHeight="1">
      <c r="A11" s="128" t="s">
        <v>190</v>
      </c>
      <c r="B11" s="131" t="s">
        <v>191</v>
      </c>
      <c r="C11" s="67" t="s">
        <v>192</v>
      </c>
      <c r="D11" s="125" t="s">
        <v>193</v>
      </c>
      <c r="E11" s="125" t="s">
        <v>194</v>
      </c>
      <c r="F11" s="131" t="s">
        <v>2</v>
      </c>
      <c r="G11" s="131" t="s">
        <v>70</v>
      </c>
      <c r="H11" s="131" t="s">
        <v>24</v>
      </c>
      <c r="I11" s="131" t="s">
        <v>185</v>
      </c>
      <c r="J11" s="28" t="s">
        <v>4</v>
      </c>
      <c r="K11" s="29" t="s">
        <v>25</v>
      </c>
      <c r="L11" s="30" t="s">
        <v>35</v>
      </c>
      <c r="M11" s="39" t="s">
        <v>36</v>
      </c>
      <c r="N11" s="28" t="s">
        <v>60</v>
      </c>
      <c r="O11" s="30" t="s">
        <v>51</v>
      </c>
      <c r="P11" s="20" t="str">
        <f t="shared" si="0"/>
        <v>Moderado</v>
      </c>
      <c r="Q11" s="20">
        <f>IFERROR(VLOOKUP(N11,LISTAS!$Q$2:$R$4,2,0),"")</f>
        <v>5</v>
      </c>
      <c r="R11" s="20">
        <f>IFERROR(VLOOKUP(O11,LISTAS!$S$2:$T$4,2,0),"")</f>
        <v>3</v>
      </c>
      <c r="S11" s="20">
        <f t="shared" si="1"/>
        <v>15</v>
      </c>
      <c r="T11" s="20" t="str">
        <f t="shared" si="2"/>
        <v>Potencialmente no tolerable</v>
      </c>
      <c r="U11" s="20" t="str">
        <f t="shared" si="3"/>
        <v>No</v>
      </c>
      <c r="V11" s="31" t="s">
        <v>195</v>
      </c>
      <c r="W11" s="32"/>
      <c r="X11" s="29"/>
      <c r="Y11" s="29"/>
      <c r="Z11" s="29"/>
      <c r="AA11" s="29"/>
      <c r="AB11" s="31"/>
    </row>
    <row r="12" spans="1:28" s="33" customFormat="1" ht="42" customHeight="1">
      <c r="A12" s="129"/>
      <c r="B12" s="132"/>
      <c r="C12" s="67" t="s">
        <v>192</v>
      </c>
      <c r="D12" s="126"/>
      <c r="E12" s="126"/>
      <c r="F12" s="132"/>
      <c r="G12" s="132"/>
      <c r="H12" s="132"/>
      <c r="I12" s="132"/>
      <c r="J12" s="28" t="s">
        <v>4</v>
      </c>
      <c r="K12" s="29" t="s">
        <v>44</v>
      </c>
      <c r="L12" s="30" t="s">
        <v>35</v>
      </c>
      <c r="M12" s="39" t="s">
        <v>36</v>
      </c>
      <c r="N12" s="28" t="s">
        <v>60</v>
      </c>
      <c r="O12" s="30" t="s">
        <v>51</v>
      </c>
      <c r="P12" s="20" t="str">
        <f t="shared" si="0"/>
        <v>Moderado</v>
      </c>
      <c r="Q12" s="20">
        <f>IFERROR(VLOOKUP(N12,LISTAS!$Q$2:$R$4,2,0),"")</f>
        <v>5</v>
      </c>
      <c r="R12" s="20">
        <f>IFERROR(VLOOKUP(O12,LISTAS!$S$2:$T$4,2,0),"")</f>
        <v>3</v>
      </c>
      <c r="S12" s="20">
        <f t="shared" si="1"/>
        <v>15</v>
      </c>
      <c r="T12" s="20" t="str">
        <f t="shared" si="2"/>
        <v>Potencialmente no tolerable</v>
      </c>
      <c r="U12" s="20" t="str">
        <f t="shared" si="3"/>
        <v>No</v>
      </c>
      <c r="V12" s="31" t="s">
        <v>196</v>
      </c>
      <c r="W12" s="32"/>
      <c r="X12" s="29"/>
      <c r="Y12" s="29"/>
      <c r="Z12" s="29"/>
      <c r="AA12" s="29"/>
      <c r="AB12" s="31"/>
    </row>
    <row r="13" spans="1:28" s="33" customFormat="1" ht="30" customHeight="1">
      <c r="A13" s="129"/>
      <c r="B13" s="132"/>
      <c r="C13" s="67" t="s">
        <v>192</v>
      </c>
      <c r="D13" s="126"/>
      <c r="E13" s="126"/>
      <c r="F13" s="132"/>
      <c r="G13" s="132"/>
      <c r="H13" s="132"/>
      <c r="I13" s="132"/>
      <c r="J13" s="28" t="s">
        <v>4</v>
      </c>
      <c r="K13" s="29" t="s">
        <v>71</v>
      </c>
      <c r="L13" s="30" t="s">
        <v>35</v>
      </c>
      <c r="M13" s="39" t="s">
        <v>36</v>
      </c>
      <c r="N13" s="28" t="s">
        <v>50</v>
      </c>
      <c r="O13" s="30" t="s">
        <v>51</v>
      </c>
      <c r="P13" s="20" t="str">
        <f t="shared" si="0"/>
        <v>Bajo</v>
      </c>
      <c r="Q13" s="20">
        <f>IFERROR(VLOOKUP(N13,LISTAS!$Q$2:$R$4,2,0),"")</f>
        <v>3</v>
      </c>
      <c r="R13" s="20">
        <f>IFERROR(VLOOKUP(O13,LISTAS!$S$2:$T$4,2,0),"")</f>
        <v>3</v>
      </c>
      <c r="S13" s="20">
        <f t="shared" si="1"/>
        <v>9</v>
      </c>
      <c r="T13" s="20" t="str">
        <f t="shared" si="2"/>
        <v>Tolerable</v>
      </c>
      <c r="U13" s="20" t="str">
        <f t="shared" si="3"/>
        <v>No</v>
      </c>
      <c r="V13" s="31" t="s">
        <v>197</v>
      </c>
      <c r="W13" s="32"/>
      <c r="X13" s="29"/>
      <c r="Y13" s="29"/>
      <c r="Z13" s="29"/>
      <c r="AA13" s="29"/>
      <c r="AB13" s="31"/>
    </row>
    <row r="14" spans="1:28" s="33" customFormat="1" ht="30" customHeight="1">
      <c r="A14" s="129"/>
      <c r="B14" s="132"/>
      <c r="C14" s="67" t="s">
        <v>192</v>
      </c>
      <c r="D14" s="126"/>
      <c r="E14" s="126"/>
      <c r="F14" s="132"/>
      <c r="G14" s="132"/>
      <c r="H14" s="132"/>
      <c r="I14" s="132"/>
      <c r="J14" s="28" t="s">
        <v>8</v>
      </c>
      <c r="K14" s="29" t="s">
        <v>29</v>
      </c>
      <c r="L14" s="30" t="s">
        <v>35</v>
      </c>
      <c r="M14" s="39" t="s">
        <v>59</v>
      </c>
      <c r="N14" s="28" t="s">
        <v>50</v>
      </c>
      <c r="O14" s="30" t="s">
        <v>38</v>
      </c>
      <c r="P14" s="20" t="str">
        <f t="shared" si="0"/>
        <v>Bajo</v>
      </c>
      <c r="Q14" s="20">
        <f>IFERROR(VLOOKUP(N14,LISTAS!$Q$2:$R$4,2,0),"")</f>
        <v>3</v>
      </c>
      <c r="R14" s="20">
        <f>IFERROR(VLOOKUP(O14,LISTAS!$S$2:$T$4,2,0),"")</f>
        <v>1</v>
      </c>
      <c r="S14" s="20">
        <f t="shared" si="1"/>
        <v>3</v>
      </c>
      <c r="T14" s="20" t="str">
        <f t="shared" si="2"/>
        <v>Tolerable</v>
      </c>
      <c r="U14" s="20" t="str">
        <f t="shared" si="3"/>
        <v>No</v>
      </c>
      <c r="V14" s="31" t="s">
        <v>198</v>
      </c>
      <c r="W14" s="32"/>
      <c r="X14" s="29"/>
      <c r="Y14" s="29"/>
      <c r="Z14" s="29"/>
      <c r="AA14" s="29"/>
      <c r="AB14" s="31"/>
    </row>
    <row r="15" spans="1:28" s="33" customFormat="1" ht="30" customHeight="1">
      <c r="A15" s="129"/>
      <c r="B15" s="132"/>
      <c r="C15" s="67" t="s">
        <v>192</v>
      </c>
      <c r="D15" s="126"/>
      <c r="E15" s="126"/>
      <c r="F15" s="132"/>
      <c r="G15" s="132"/>
      <c r="H15" s="132"/>
      <c r="I15" s="132"/>
      <c r="J15" s="28" t="s">
        <v>9</v>
      </c>
      <c r="K15" s="29" t="s">
        <v>47</v>
      </c>
      <c r="L15" s="30" t="s">
        <v>35</v>
      </c>
      <c r="M15" s="39" t="s">
        <v>59</v>
      </c>
      <c r="N15" s="28" t="s">
        <v>50</v>
      </c>
      <c r="O15" s="30" t="s">
        <v>38</v>
      </c>
      <c r="P15" s="20" t="str">
        <f t="shared" si="0"/>
        <v>Bajo</v>
      </c>
      <c r="Q15" s="20">
        <f>IFERROR(VLOOKUP(N15,LISTAS!$Q$2:$R$4,2,0),"")</f>
        <v>3</v>
      </c>
      <c r="R15" s="20">
        <f>IFERROR(VLOOKUP(O15,LISTAS!$S$2:$T$4,2,0),"")</f>
        <v>1</v>
      </c>
      <c r="S15" s="20">
        <f t="shared" si="1"/>
        <v>3</v>
      </c>
      <c r="T15" s="20" t="str">
        <f t="shared" si="2"/>
        <v>Tolerable</v>
      </c>
      <c r="U15" s="20" t="str">
        <f t="shared" si="3"/>
        <v>No</v>
      </c>
      <c r="V15" s="31" t="s">
        <v>199</v>
      </c>
      <c r="W15" s="32"/>
      <c r="X15" s="29"/>
      <c r="Y15" s="29"/>
      <c r="Z15" s="29"/>
      <c r="AA15" s="29"/>
      <c r="AB15" s="31"/>
    </row>
    <row r="16" spans="1:28" s="33" customFormat="1" ht="35.25" customHeight="1">
      <c r="A16" s="130"/>
      <c r="B16" s="133"/>
      <c r="C16" s="67" t="s">
        <v>192</v>
      </c>
      <c r="D16" s="127"/>
      <c r="E16" s="127"/>
      <c r="F16" s="133"/>
      <c r="G16" s="133"/>
      <c r="H16" s="133"/>
      <c r="I16" s="133"/>
      <c r="J16" s="34" t="s">
        <v>11</v>
      </c>
      <c r="K16" s="35" t="s">
        <v>32</v>
      </c>
      <c r="L16" s="36" t="s">
        <v>48</v>
      </c>
      <c r="M16" s="40" t="s">
        <v>73</v>
      </c>
      <c r="N16" s="34" t="s">
        <v>60</v>
      </c>
      <c r="O16" s="36" t="s">
        <v>38</v>
      </c>
      <c r="P16" s="20" t="str">
        <f t="shared" si="0"/>
        <v>Bajo</v>
      </c>
      <c r="Q16" s="20">
        <f>IFERROR(VLOOKUP(N16,LISTAS!$Q$2:$R$4,2,0),"")</f>
        <v>5</v>
      </c>
      <c r="R16" s="20">
        <f>IFERROR(VLOOKUP(O16,LISTAS!$S$2:$T$4,2,0),"")</f>
        <v>1</v>
      </c>
      <c r="S16" s="20">
        <f t="shared" si="1"/>
        <v>5</v>
      </c>
      <c r="T16" s="20" t="str">
        <f t="shared" si="2"/>
        <v>Tolerable</v>
      </c>
      <c r="U16" s="20" t="str">
        <f t="shared" si="3"/>
        <v>No</v>
      </c>
      <c r="V16" s="31" t="s">
        <v>189</v>
      </c>
      <c r="W16" s="38"/>
      <c r="X16" s="35"/>
      <c r="Y16" s="35"/>
      <c r="Z16" s="35"/>
      <c r="AA16" s="35"/>
      <c r="AB16" s="37"/>
    </row>
    <row r="17" spans="1:28" s="33" customFormat="1" ht="35.25" customHeight="1">
      <c r="A17" s="128" t="s">
        <v>200</v>
      </c>
      <c r="B17" s="131" t="s">
        <v>201</v>
      </c>
      <c r="C17" s="67" t="s">
        <v>202</v>
      </c>
      <c r="D17" s="125" t="s">
        <v>203</v>
      </c>
      <c r="E17" s="145" t="s">
        <v>204</v>
      </c>
      <c r="F17" s="131" t="s">
        <v>2</v>
      </c>
      <c r="G17" s="131" t="s">
        <v>70</v>
      </c>
      <c r="H17" s="131" t="s">
        <v>24</v>
      </c>
      <c r="I17" s="131" t="s">
        <v>185</v>
      </c>
      <c r="J17" s="34" t="s">
        <v>4</v>
      </c>
      <c r="K17" s="35" t="s">
        <v>66</v>
      </c>
      <c r="L17" s="36" t="s">
        <v>35</v>
      </c>
      <c r="M17" s="40" t="s">
        <v>36</v>
      </c>
      <c r="N17" s="34" t="s">
        <v>50</v>
      </c>
      <c r="O17" s="36" t="s">
        <v>51</v>
      </c>
      <c r="P17" s="20" t="str">
        <f t="shared" si="0"/>
        <v>Bajo</v>
      </c>
      <c r="Q17" s="20">
        <f>IFERROR(VLOOKUP(N17,LISTAS!$Q$2:$R$4,2,0),"")</f>
        <v>3</v>
      </c>
      <c r="R17" s="20">
        <f>IFERROR(VLOOKUP(O17,LISTAS!$S$2:$T$4,2,0),"")</f>
        <v>3</v>
      </c>
      <c r="S17" s="20">
        <f t="shared" si="1"/>
        <v>9</v>
      </c>
      <c r="T17" s="20" t="str">
        <f t="shared" si="2"/>
        <v>Tolerable</v>
      </c>
      <c r="U17" s="20" t="str">
        <f t="shared" si="3"/>
        <v>No</v>
      </c>
      <c r="V17" s="31" t="s">
        <v>205</v>
      </c>
      <c r="W17" s="38"/>
      <c r="X17" s="35"/>
      <c r="Y17" s="35"/>
      <c r="Z17" s="35"/>
      <c r="AA17" s="35"/>
      <c r="AB17" s="37"/>
    </row>
    <row r="18" spans="1:28" s="33" customFormat="1" ht="35.25" customHeight="1">
      <c r="A18" s="129"/>
      <c r="B18" s="132"/>
      <c r="C18" s="67" t="s">
        <v>202</v>
      </c>
      <c r="D18" s="126"/>
      <c r="E18" s="146"/>
      <c r="F18" s="132"/>
      <c r="G18" s="132"/>
      <c r="H18" s="132"/>
      <c r="I18" s="132"/>
      <c r="J18" s="34" t="s">
        <v>4</v>
      </c>
      <c r="K18" s="35" t="s">
        <v>71</v>
      </c>
      <c r="L18" s="36" t="s">
        <v>35</v>
      </c>
      <c r="M18" s="40" t="s">
        <v>36</v>
      </c>
      <c r="N18" s="34" t="s">
        <v>50</v>
      </c>
      <c r="O18" s="36" t="s">
        <v>51</v>
      </c>
      <c r="P18" s="20" t="str">
        <f t="shared" si="0"/>
        <v>Bajo</v>
      </c>
      <c r="Q18" s="20">
        <f>IFERROR(VLOOKUP(N18,LISTAS!$Q$2:$R$4,2,0),"")</f>
        <v>3</v>
      </c>
      <c r="R18" s="20">
        <f>IFERROR(VLOOKUP(O18,LISTAS!$S$2:$T$4,2,0),"")</f>
        <v>3</v>
      </c>
      <c r="S18" s="20">
        <f t="shared" si="1"/>
        <v>9</v>
      </c>
      <c r="T18" s="20" t="str">
        <f t="shared" si="2"/>
        <v>Tolerable</v>
      </c>
      <c r="U18" s="20" t="str">
        <f t="shared" si="3"/>
        <v>No</v>
      </c>
      <c r="V18" s="31" t="s">
        <v>206</v>
      </c>
      <c r="W18" s="38"/>
      <c r="X18" s="35"/>
      <c r="Y18" s="35"/>
      <c r="Z18" s="35"/>
      <c r="AA18" s="35"/>
      <c r="AB18" s="37"/>
    </row>
    <row r="19" spans="1:28" s="33" customFormat="1" ht="35.25" customHeight="1">
      <c r="A19" s="129"/>
      <c r="B19" s="132"/>
      <c r="C19" s="67" t="s">
        <v>202</v>
      </c>
      <c r="D19" s="126"/>
      <c r="E19" s="146"/>
      <c r="F19" s="132"/>
      <c r="G19" s="132"/>
      <c r="H19" s="132"/>
      <c r="I19" s="132"/>
      <c r="J19" s="34" t="s">
        <v>5</v>
      </c>
      <c r="K19" s="35" t="s">
        <v>26</v>
      </c>
      <c r="L19" s="36" t="s">
        <v>35</v>
      </c>
      <c r="M19" s="40" t="s">
        <v>49</v>
      </c>
      <c r="N19" s="34" t="s">
        <v>60</v>
      </c>
      <c r="O19" s="36" t="s">
        <v>51</v>
      </c>
      <c r="P19" s="20" t="str">
        <f t="shared" si="0"/>
        <v>Moderado</v>
      </c>
      <c r="Q19" s="20">
        <f>IFERROR(VLOOKUP(N19,LISTAS!$Q$2:$R$4,2,0),"")</f>
        <v>5</v>
      </c>
      <c r="R19" s="20">
        <f>IFERROR(VLOOKUP(O19,LISTAS!$S$2:$T$4,2,0),"")</f>
        <v>3</v>
      </c>
      <c r="S19" s="20">
        <f t="shared" si="1"/>
        <v>15</v>
      </c>
      <c r="T19" s="20" t="str">
        <f t="shared" si="2"/>
        <v>Potencialmente no tolerable</v>
      </c>
      <c r="U19" s="20" t="str">
        <f t="shared" si="3"/>
        <v>No</v>
      </c>
      <c r="V19" s="31" t="s">
        <v>207</v>
      </c>
      <c r="W19" s="38"/>
      <c r="X19" s="35"/>
      <c r="Y19" s="35"/>
      <c r="Z19" s="35"/>
      <c r="AA19" s="35"/>
      <c r="AB19" s="37"/>
    </row>
    <row r="20" spans="1:28" s="33" customFormat="1" ht="35.25" customHeight="1">
      <c r="A20" s="129"/>
      <c r="B20" s="132"/>
      <c r="C20" s="67" t="s">
        <v>202</v>
      </c>
      <c r="D20" s="126"/>
      <c r="E20" s="146"/>
      <c r="F20" s="132"/>
      <c r="G20" s="132"/>
      <c r="H20" s="132"/>
      <c r="I20" s="132"/>
      <c r="J20" s="34" t="s">
        <v>6</v>
      </c>
      <c r="K20" s="35" t="s">
        <v>27</v>
      </c>
      <c r="L20" s="36" t="s">
        <v>35</v>
      </c>
      <c r="M20" s="40" t="s">
        <v>49</v>
      </c>
      <c r="N20" s="34" t="s">
        <v>60</v>
      </c>
      <c r="O20" s="36" t="s">
        <v>61</v>
      </c>
      <c r="P20" s="20" t="str">
        <f t="shared" si="0"/>
        <v>Alto</v>
      </c>
      <c r="Q20" s="20">
        <f>IFERROR(VLOOKUP(N20,LISTAS!$Q$2:$R$4,2,0),"")</f>
        <v>5</v>
      </c>
      <c r="R20" s="20">
        <f>IFERROR(VLOOKUP(O20,LISTAS!$S$2:$T$4,2,0),"")</f>
        <v>5</v>
      </c>
      <c r="S20" s="20">
        <f t="shared" si="1"/>
        <v>25</v>
      </c>
      <c r="T20" s="20" t="str">
        <f t="shared" si="2"/>
        <v>No tolerable</v>
      </c>
      <c r="U20" s="20" t="str">
        <f t="shared" si="3"/>
        <v>Si</v>
      </c>
      <c r="V20" s="31" t="s">
        <v>208</v>
      </c>
      <c r="W20" s="38"/>
      <c r="X20" s="35"/>
      <c r="Y20" s="35"/>
      <c r="Z20" s="35"/>
      <c r="AA20" s="35"/>
      <c r="AB20" s="37"/>
    </row>
    <row r="21" spans="1:28" s="33" customFormat="1" ht="35.25" customHeight="1">
      <c r="A21" s="129"/>
      <c r="B21" s="132"/>
      <c r="C21" s="67" t="s">
        <v>202</v>
      </c>
      <c r="D21" s="126"/>
      <c r="E21" s="146"/>
      <c r="F21" s="132"/>
      <c r="G21" s="132"/>
      <c r="H21" s="132"/>
      <c r="I21" s="132"/>
      <c r="J21" s="34" t="s">
        <v>8</v>
      </c>
      <c r="K21" s="35" t="s">
        <v>29</v>
      </c>
      <c r="L21" s="36" t="s">
        <v>35</v>
      </c>
      <c r="M21" s="40" t="s">
        <v>59</v>
      </c>
      <c r="N21" s="34" t="s">
        <v>50</v>
      </c>
      <c r="O21" s="36" t="s">
        <v>38</v>
      </c>
      <c r="P21" s="20" t="str">
        <f t="shared" si="0"/>
        <v>Bajo</v>
      </c>
      <c r="Q21" s="20">
        <f>IFERROR(VLOOKUP(N21,LISTAS!$Q$2:$R$4,2,0),"")</f>
        <v>3</v>
      </c>
      <c r="R21" s="20">
        <f>IFERROR(VLOOKUP(O21,LISTAS!$S$2:$T$4,2,0),"")</f>
        <v>1</v>
      </c>
      <c r="S21" s="20">
        <f t="shared" si="1"/>
        <v>3</v>
      </c>
      <c r="T21" s="20" t="str">
        <f t="shared" si="2"/>
        <v>Tolerable</v>
      </c>
      <c r="U21" s="20" t="str">
        <f t="shared" si="3"/>
        <v>No</v>
      </c>
      <c r="V21" s="31" t="s">
        <v>209</v>
      </c>
      <c r="W21" s="38"/>
      <c r="X21" s="35"/>
      <c r="Y21" s="35"/>
      <c r="Z21" s="35"/>
      <c r="AA21" s="35"/>
      <c r="AB21" s="37"/>
    </row>
    <row r="22" spans="1:28" s="33" customFormat="1" ht="35.25" customHeight="1">
      <c r="A22" s="129"/>
      <c r="B22" s="132"/>
      <c r="C22" s="67" t="s">
        <v>202</v>
      </c>
      <c r="D22" s="126"/>
      <c r="E22" s="146"/>
      <c r="F22" s="132"/>
      <c r="G22" s="132"/>
      <c r="H22" s="132"/>
      <c r="I22" s="132"/>
      <c r="J22" s="34" t="s">
        <v>9</v>
      </c>
      <c r="K22" s="35" t="s">
        <v>30</v>
      </c>
      <c r="L22" s="36" t="s">
        <v>35</v>
      </c>
      <c r="M22" s="40" t="s">
        <v>59</v>
      </c>
      <c r="N22" s="34" t="s">
        <v>50</v>
      </c>
      <c r="O22" s="36" t="s">
        <v>51</v>
      </c>
      <c r="P22" s="20" t="str">
        <f t="shared" si="0"/>
        <v>Bajo</v>
      </c>
      <c r="Q22" s="20">
        <f>IFERROR(VLOOKUP(N22,LISTAS!$Q$2:$R$4,2,0),"")</f>
        <v>3</v>
      </c>
      <c r="R22" s="20">
        <f>IFERROR(VLOOKUP(O22,LISTAS!$S$2:$T$4,2,0),"")</f>
        <v>3</v>
      </c>
      <c r="S22" s="20">
        <f t="shared" si="1"/>
        <v>9</v>
      </c>
      <c r="T22" s="20" t="str">
        <f t="shared" si="2"/>
        <v>Tolerable</v>
      </c>
      <c r="U22" s="20" t="str">
        <f t="shared" si="3"/>
        <v>No</v>
      </c>
      <c r="V22" s="31" t="s">
        <v>210</v>
      </c>
      <c r="W22" s="38"/>
      <c r="X22" s="35"/>
      <c r="Y22" s="35"/>
      <c r="Z22" s="35"/>
      <c r="AA22" s="35"/>
      <c r="AB22" s="37"/>
    </row>
    <row r="23" spans="1:28" s="33" customFormat="1" ht="35.25" customHeight="1">
      <c r="A23" s="129"/>
      <c r="B23" s="132"/>
      <c r="C23" s="67" t="s">
        <v>202</v>
      </c>
      <c r="D23" s="126"/>
      <c r="E23" s="146"/>
      <c r="F23" s="132"/>
      <c r="G23" s="132"/>
      <c r="H23" s="132"/>
      <c r="I23" s="132"/>
      <c r="J23" s="34" t="s">
        <v>9</v>
      </c>
      <c r="K23" s="35" t="s">
        <v>47</v>
      </c>
      <c r="L23" s="36" t="s">
        <v>35</v>
      </c>
      <c r="M23" s="40" t="s">
        <v>59</v>
      </c>
      <c r="N23" s="34" t="s">
        <v>60</v>
      </c>
      <c r="O23" s="36" t="s">
        <v>51</v>
      </c>
      <c r="P23" s="20" t="str">
        <f t="shared" si="0"/>
        <v>Moderado</v>
      </c>
      <c r="Q23" s="20">
        <f>IFERROR(VLOOKUP(N23,LISTAS!$Q$2:$R$4,2,0),"")</f>
        <v>5</v>
      </c>
      <c r="R23" s="20">
        <f>IFERROR(VLOOKUP(O23,LISTAS!$S$2:$T$4,2,0),"")</f>
        <v>3</v>
      </c>
      <c r="S23" s="20">
        <f t="shared" si="1"/>
        <v>15</v>
      </c>
      <c r="T23" s="20" t="str">
        <f t="shared" si="2"/>
        <v>Potencialmente no tolerable</v>
      </c>
      <c r="U23" s="20" t="str">
        <f t="shared" si="3"/>
        <v>No</v>
      </c>
      <c r="V23" s="31" t="s">
        <v>211</v>
      </c>
      <c r="W23" s="38"/>
      <c r="X23" s="35"/>
      <c r="Y23" s="35"/>
      <c r="Z23" s="35"/>
      <c r="AA23" s="35"/>
      <c r="AB23" s="37"/>
    </row>
    <row r="24" spans="1:28" s="33" customFormat="1" ht="66" customHeight="1">
      <c r="A24" s="129"/>
      <c r="B24" s="132"/>
      <c r="C24" s="67" t="s">
        <v>202</v>
      </c>
      <c r="D24" s="126"/>
      <c r="E24" s="146"/>
      <c r="F24" s="132"/>
      <c r="G24" s="132"/>
      <c r="H24" s="132"/>
      <c r="I24" s="132"/>
      <c r="J24" s="34" t="s">
        <v>9</v>
      </c>
      <c r="K24" s="35" t="s">
        <v>67</v>
      </c>
      <c r="L24" s="36" t="s">
        <v>35</v>
      </c>
      <c r="M24" s="40" t="s">
        <v>59</v>
      </c>
      <c r="N24" s="34" t="s">
        <v>60</v>
      </c>
      <c r="O24" s="36" t="s">
        <v>61</v>
      </c>
      <c r="P24" s="20" t="str">
        <f t="shared" si="0"/>
        <v>Alto</v>
      </c>
      <c r="Q24" s="20">
        <f>IFERROR(VLOOKUP(N24,LISTAS!$Q$2:$R$4,2,0),"")</f>
        <v>5</v>
      </c>
      <c r="R24" s="20">
        <f>IFERROR(VLOOKUP(O24,LISTAS!$S$2:$T$4,2,0),"")</f>
        <v>5</v>
      </c>
      <c r="S24" s="20">
        <f t="shared" si="1"/>
        <v>25</v>
      </c>
      <c r="T24" s="20" t="str">
        <f t="shared" si="2"/>
        <v>No tolerable</v>
      </c>
      <c r="U24" s="20" t="str">
        <f t="shared" si="3"/>
        <v>Si</v>
      </c>
      <c r="V24" s="31" t="s">
        <v>212</v>
      </c>
      <c r="W24" s="38"/>
      <c r="X24" s="35"/>
      <c r="Y24" s="35"/>
      <c r="Z24" s="35"/>
      <c r="AA24" s="35"/>
      <c r="AB24" s="37"/>
    </row>
    <row r="25" spans="1:28" s="33" customFormat="1" ht="35.25" customHeight="1">
      <c r="A25" s="129"/>
      <c r="B25" s="132"/>
      <c r="C25" s="67" t="s">
        <v>202</v>
      </c>
      <c r="D25" s="126"/>
      <c r="E25" s="146"/>
      <c r="F25" s="132"/>
      <c r="G25" s="132"/>
      <c r="H25" s="132"/>
      <c r="I25" s="132"/>
      <c r="J25" s="34" t="s">
        <v>9</v>
      </c>
      <c r="K25" s="35" t="s">
        <v>72</v>
      </c>
      <c r="L25" s="36" t="s">
        <v>35</v>
      </c>
      <c r="M25" s="40" t="s">
        <v>59</v>
      </c>
      <c r="N25" s="34" t="s">
        <v>60</v>
      </c>
      <c r="O25" s="36" t="s">
        <v>61</v>
      </c>
      <c r="P25" s="20" t="str">
        <f t="shared" si="0"/>
        <v>Alto</v>
      </c>
      <c r="Q25" s="20">
        <f>IFERROR(VLOOKUP(N25,LISTAS!$Q$2:$R$4,2,0),"")</f>
        <v>5</v>
      </c>
      <c r="R25" s="20">
        <f>IFERROR(VLOOKUP(O25,LISTAS!$S$2:$T$4,2,0),"")</f>
        <v>5</v>
      </c>
      <c r="S25" s="20">
        <f t="shared" si="1"/>
        <v>25</v>
      </c>
      <c r="T25" s="20" t="str">
        <f t="shared" si="2"/>
        <v>No tolerable</v>
      </c>
      <c r="U25" s="20" t="str">
        <f t="shared" si="3"/>
        <v>Si</v>
      </c>
      <c r="V25" s="31" t="s">
        <v>213</v>
      </c>
      <c r="W25" s="38"/>
      <c r="X25" s="35"/>
      <c r="Y25" s="35"/>
      <c r="Z25" s="35"/>
      <c r="AA25" s="35"/>
      <c r="AB25" s="37"/>
    </row>
    <row r="26" spans="1:28" s="33" customFormat="1" ht="35.25" customHeight="1">
      <c r="A26" s="129"/>
      <c r="B26" s="132"/>
      <c r="C26" s="67" t="s">
        <v>202</v>
      </c>
      <c r="D26" s="126"/>
      <c r="E26" s="146"/>
      <c r="F26" s="132"/>
      <c r="G26" s="132"/>
      <c r="H26" s="132"/>
      <c r="I26" s="132"/>
      <c r="J26" s="34" t="s">
        <v>10</v>
      </c>
      <c r="K26" s="35" t="s">
        <v>31</v>
      </c>
      <c r="L26" s="36" t="s">
        <v>35</v>
      </c>
      <c r="M26" s="40" t="s">
        <v>68</v>
      </c>
      <c r="N26" s="34" t="s">
        <v>60</v>
      </c>
      <c r="O26" s="36" t="s">
        <v>51</v>
      </c>
      <c r="P26" s="20" t="str">
        <f t="shared" si="0"/>
        <v>Moderado</v>
      </c>
      <c r="Q26" s="20">
        <f>IFERROR(VLOOKUP(N26,LISTAS!$Q$2:$R$4,2,0),"")</f>
        <v>5</v>
      </c>
      <c r="R26" s="20">
        <f>IFERROR(VLOOKUP(O26,LISTAS!$S$2:$T$4,2,0),"")</f>
        <v>3</v>
      </c>
      <c r="S26" s="20">
        <f t="shared" si="1"/>
        <v>15</v>
      </c>
      <c r="T26" s="20" t="str">
        <f t="shared" si="2"/>
        <v>Potencialmente no tolerable</v>
      </c>
      <c r="U26" s="20" t="str">
        <f t="shared" si="3"/>
        <v>No</v>
      </c>
      <c r="V26" s="31" t="s">
        <v>214</v>
      </c>
      <c r="W26" s="38"/>
      <c r="X26" s="35"/>
      <c r="Y26" s="35"/>
      <c r="Z26" s="35"/>
      <c r="AA26" s="35"/>
      <c r="AB26" s="37"/>
    </row>
    <row r="27" spans="1:28" s="33" customFormat="1" ht="35.25" customHeight="1">
      <c r="A27" s="129"/>
      <c r="B27" s="132"/>
      <c r="C27" s="67" t="s">
        <v>202</v>
      </c>
      <c r="D27" s="126"/>
      <c r="E27" s="146"/>
      <c r="F27" s="132"/>
      <c r="G27" s="132"/>
      <c r="H27" s="132"/>
      <c r="I27" s="132"/>
      <c r="J27" s="34" t="s">
        <v>13</v>
      </c>
      <c r="K27" s="35" t="s">
        <v>34</v>
      </c>
      <c r="L27" s="36" t="s">
        <v>35</v>
      </c>
      <c r="M27" s="40" t="s">
        <v>79</v>
      </c>
      <c r="N27" s="34" t="s">
        <v>60</v>
      </c>
      <c r="O27" s="36" t="s">
        <v>61</v>
      </c>
      <c r="P27" s="20" t="str">
        <f t="shared" si="0"/>
        <v>Alto</v>
      </c>
      <c r="Q27" s="20">
        <f>IFERROR(VLOOKUP(N27,LISTAS!$Q$2:$R$4,2,0),"")</f>
        <v>5</v>
      </c>
      <c r="R27" s="20">
        <f>IFERROR(VLOOKUP(O27,LISTAS!$S$2:$T$4,2,0),"")</f>
        <v>5</v>
      </c>
      <c r="S27" s="20">
        <f t="shared" si="1"/>
        <v>25</v>
      </c>
      <c r="T27" s="20" t="str">
        <f t="shared" si="2"/>
        <v>No tolerable</v>
      </c>
      <c r="U27" s="20" t="str">
        <f t="shared" si="3"/>
        <v>Si</v>
      </c>
      <c r="V27" s="31" t="s">
        <v>215</v>
      </c>
      <c r="W27" s="38"/>
      <c r="X27" s="35"/>
      <c r="Y27" s="35"/>
      <c r="Z27" s="35"/>
      <c r="AA27" s="35"/>
      <c r="AB27" s="37"/>
    </row>
    <row r="28" spans="1:28" s="33" customFormat="1" ht="72" customHeight="1">
      <c r="A28" s="130"/>
      <c r="B28" s="133"/>
      <c r="C28" s="67" t="s">
        <v>202</v>
      </c>
      <c r="D28" s="127"/>
      <c r="E28" s="147"/>
      <c r="F28" s="133"/>
      <c r="G28" s="133"/>
      <c r="H28" s="133"/>
      <c r="I28" s="133"/>
      <c r="J28" s="34" t="s">
        <v>11</v>
      </c>
      <c r="K28" s="35" t="s">
        <v>32</v>
      </c>
      <c r="L28" s="36" t="s">
        <v>48</v>
      </c>
      <c r="M28" s="40" t="s">
        <v>73</v>
      </c>
      <c r="N28" s="34" t="s">
        <v>60</v>
      </c>
      <c r="O28" s="36" t="s">
        <v>38</v>
      </c>
      <c r="P28" s="20" t="str">
        <f t="shared" si="0"/>
        <v>Bajo</v>
      </c>
      <c r="Q28" s="20">
        <f>IFERROR(VLOOKUP(N28,LISTAS!$Q$2:$R$4,2,0),"")</f>
        <v>5</v>
      </c>
      <c r="R28" s="20">
        <f>IFERROR(VLOOKUP(O28,LISTAS!$S$2:$T$4,2,0),"")</f>
        <v>1</v>
      </c>
      <c r="S28" s="20">
        <f t="shared" si="1"/>
        <v>5</v>
      </c>
      <c r="T28" s="20" t="str">
        <f t="shared" si="2"/>
        <v>Tolerable</v>
      </c>
      <c r="U28" s="20" t="str">
        <f t="shared" si="3"/>
        <v>No</v>
      </c>
      <c r="V28" s="31" t="s">
        <v>189</v>
      </c>
      <c r="W28" s="38"/>
      <c r="X28" s="35"/>
      <c r="Y28" s="35"/>
      <c r="Z28" s="35"/>
      <c r="AA28" s="35"/>
      <c r="AB28" s="37"/>
    </row>
    <row r="29" spans="1:28" s="33" customFormat="1" ht="72" customHeight="1">
      <c r="A29" s="128" t="s">
        <v>200</v>
      </c>
      <c r="B29" s="131" t="s">
        <v>216</v>
      </c>
      <c r="C29" s="66" t="s">
        <v>217</v>
      </c>
      <c r="D29" s="125" t="s">
        <v>218</v>
      </c>
      <c r="E29" s="125" t="s">
        <v>219</v>
      </c>
      <c r="F29" s="131" t="s">
        <v>2</v>
      </c>
      <c r="G29" s="131" t="s">
        <v>70</v>
      </c>
      <c r="H29" s="131" t="s">
        <v>24</v>
      </c>
      <c r="I29" s="131" t="s">
        <v>185</v>
      </c>
      <c r="J29" s="34" t="s">
        <v>4</v>
      </c>
      <c r="K29" s="35" t="s">
        <v>66</v>
      </c>
      <c r="L29" s="36" t="s">
        <v>35</v>
      </c>
      <c r="M29" s="40" t="s">
        <v>36</v>
      </c>
      <c r="N29" s="34" t="s">
        <v>50</v>
      </c>
      <c r="O29" s="36" t="s">
        <v>51</v>
      </c>
      <c r="P29" s="20" t="str">
        <f t="shared" si="0"/>
        <v>Bajo</v>
      </c>
      <c r="Q29" s="20">
        <f>IFERROR(VLOOKUP(N29,LISTAS!$Q$2:$R$4,2,0),"")</f>
        <v>3</v>
      </c>
      <c r="R29" s="20">
        <f>IFERROR(VLOOKUP(O29,LISTAS!$S$2:$T$4,2,0),"")</f>
        <v>3</v>
      </c>
      <c r="S29" s="20">
        <f t="shared" si="1"/>
        <v>9</v>
      </c>
      <c r="T29" s="20" t="str">
        <f t="shared" si="2"/>
        <v>Tolerable</v>
      </c>
      <c r="U29" s="20" t="str">
        <f t="shared" si="3"/>
        <v>No</v>
      </c>
      <c r="V29" s="88" t="s">
        <v>220</v>
      </c>
      <c r="W29" s="38"/>
      <c r="X29" s="35"/>
      <c r="Y29" s="35"/>
      <c r="Z29" s="35"/>
      <c r="AA29" s="35"/>
      <c r="AB29" s="37"/>
    </row>
    <row r="30" spans="1:28" s="33" customFormat="1" ht="72" customHeight="1">
      <c r="A30" s="129"/>
      <c r="B30" s="132"/>
      <c r="C30" s="66" t="s">
        <v>217</v>
      </c>
      <c r="D30" s="126"/>
      <c r="E30" s="126"/>
      <c r="F30" s="132"/>
      <c r="G30" s="132"/>
      <c r="H30" s="132"/>
      <c r="I30" s="132"/>
      <c r="J30" s="34" t="s">
        <v>4</v>
      </c>
      <c r="K30" s="35" t="s">
        <v>71</v>
      </c>
      <c r="L30" s="36" t="s">
        <v>35</v>
      </c>
      <c r="M30" s="40" t="s">
        <v>36</v>
      </c>
      <c r="N30" s="34" t="s">
        <v>50</v>
      </c>
      <c r="O30" s="36" t="s">
        <v>51</v>
      </c>
      <c r="P30" s="20" t="str">
        <f t="shared" si="0"/>
        <v>Bajo</v>
      </c>
      <c r="Q30" s="20">
        <f>IFERROR(VLOOKUP(N30,LISTAS!$Q$2:$R$4,2,0),"")</f>
        <v>3</v>
      </c>
      <c r="R30" s="20">
        <f>IFERROR(VLOOKUP(O30,LISTAS!$S$2:$T$4,2,0),"")</f>
        <v>3</v>
      </c>
      <c r="S30" s="20">
        <f t="shared" si="1"/>
        <v>9</v>
      </c>
      <c r="T30" s="20" t="str">
        <f t="shared" si="2"/>
        <v>Tolerable</v>
      </c>
      <c r="U30" s="20" t="str">
        <f t="shared" si="3"/>
        <v>No</v>
      </c>
      <c r="V30" s="31" t="s">
        <v>221</v>
      </c>
      <c r="W30" s="38"/>
      <c r="X30" s="35"/>
      <c r="Y30" s="35"/>
      <c r="Z30" s="35"/>
      <c r="AA30" s="35"/>
      <c r="AB30" s="37"/>
    </row>
    <row r="31" spans="1:28" s="33" customFormat="1" ht="72" customHeight="1">
      <c r="A31" s="129"/>
      <c r="B31" s="132"/>
      <c r="C31" s="66" t="s">
        <v>217</v>
      </c>
      <c r="D31" s="126"/>
      <c r="E31" s="126"/>
      <c r="F31" s="132"/>
      <c r="G31" s="132"/>
      <c r="H31" s="132"/>
      <c r="I31" s="132"/>
      <c r="J31" s="34" t="s">
        <v>5</v>
      </c>
      <c r="K31" s="35" t="s">
        <v>26</v>
      </c>
      <c r="L31" s="36" t="s">
        <v>35</v>
      </c>
      <c r="M31" s="40" t="s">
        <v>49</v>
      </c>
      <c r="N31" s="34" t="s">
        <v>50</v>
      </c>
      <c r="O31" s="36" t="s">
        <v>38</v>
      </c>
      <c r="P31" s="20" t="str">
        <f t="shared" si="0"/>
        <v>Bajo</v>
      </c>
      <c r="Q31" s="20">
        <f>IFERROR(VLOOKUP(N31,LISTAS!$Q$2:$R$4,2,0),"")</f>
        <v>3</v>
      </c>
      <c r="R31" s="20">
        <f>IFERROR(VLOOKUP(O31,LISTAS!$S$2:$T$4,2,0),"")</f>
        <v>1</v>
      </c>
      <c r="S31" s="20">
        <f t="shared" si="1"/>
        <v>3</v>
      </c>
      <c r="T31" s="20" t="str">
        <f t="shared" si="2"/>
        <v>Tolerable</v>
      </c>
      <c r="U31" s="20" t="str">
        <f t="shared" si="3"/>
        <v>No</v>
      </c>
      <c r="V31" s="31" t="s">
        <v>222</v>
      </c>
      <c r="W31" s="38"/>
      <c r="X31" s="35"/>
      <c r="Y31" s="35"/>
      <c r="Z31" s="35"/>
      <c r="AA31" s="35"/>
      <c r="AB31" s="37"/>
    </row>
    <row r="32" spans="1:28" s="33" customFormat="1" ht="72" customHeight="1">
      <c r="A32" s="129"/>
      <c r="B32" s="132"/>
      <c r="C32" s="66" t="s">
        <v>217</v>
      </c>
      <c r="D32" s="126"/>
      <c r="E32" s="126"/>
      <c r="F32" s="132"/>
      <c r="G32" s="132"/>
      <c r="H32" s="132"/>
      <c r="I32" s="132"/>
      <c r="J32" s="34" t="s">
        <v>6</v>
      </c>
      <c r="K32" s="35" t="s">
        <v>27</v>
      </c>
      <c r="L32" s="36" t="s">
        <v>35</v>
      </c>
      <c r="M32" s="40" t="s">
        <v>49</v>
      </c>
      <c r="N32" s="34" t="s">
        <v>60</v>
      </c>
      <c r="O32" s="36" t="s">
        <v>51</v>
      </c>
      <c r="P32" s="20" t="str">
        <f t="shared" si="0"/>
        <v>Moderado</v>
      </c>
      <c r="Q32" s="20">
        <f>IFERROR(VLOOKUP(N32,LISTAS!$Q$2:$R$4,2,0),"")</f>
        <v>5</v>
      </c>
      <c r="R32" s="20">
        <f>IFERROR(VLOOKUP(O32,LISTAS!$S$2:$T$4,2,0),"")</f>
        <v>3</v>
      </c>
      <c r="S32" s="20">
        <f t="shared" si="1"/>
        <v>15</v>
      </c>
      <c r="T32" s="20" t="str">
        <f t="shared" si="2"/>
        <v>Potencialmente no tolerable</v>
      </c>
      <c r="U32" s="20" t="str">
        <f t="shared" si="3"/>
        <v>No</v>
      </c>
      <c r="V32" s="31" t="s">
        <v>223</v>
      </c>
      <c r="W32" s="38"/>
      <c r="X32" s="35"/>
      <c r="Y32" s="35"/>
      <c r="Z32" s="35"/>
      <c r="AA32" s="35"/>
      <c r="AB32" s="37"/>
    </row>
    <row r="33" spans="1:28" s="33" customFormat="1" ht="72" customHeight="1">
      <c r="A33" s="129"/>
      <c r="B33" s="132"/>
      <c r="C33" s="66" t="s">
        <v>217</v>
      </c>
      <c r="D33" s="126"/>
      <c r="E33" s="126"/>
      <c r="F33" s="132"/>
      <c r="G33" s="132"/>
      <c r="H33" s="132"/>
      <c r="I33" s="132"/>
      <c r="J33" s="34" t="s">
        <v>8</v>
      </c>
      <c r="K33" s="35" t="s">
        <v>29</v>
      </c>
      <c r="L33" s="36" t="s">
        <v>35</v>
      </c>
      <c r="M33" s="40" t="s">
        <v>59</v>
      </c>
      <c r="N33" s="34" t="s">
        <v>50</v>
      </c>
      <c r="O33" s="36" t="s">
        <v>51</v>
      </c>
      <c r="P33" s="20" t="str">
        <f t="shared" si="0"/>
        <v>Bajo</v>
      </c>
      <c r="Q33" s="20">
        <f>IFERROR(VLOOKUP(N33,LISTAS!$Q$2:$R$4,2,0),"")</f>
        <v>3</v>
      </c>
      <c r="R33" s="20">
        <f>IFERROR(VLOOKUP(O33,LISTAS!$S$2:$T$4,2,0),"")</f>
        <v>3</v>
      </c>
      <c r="S33" s="20">
        <f t="shared" si="1"/>
        <v>9</v>
      </c>
      <c r="T33" s="20" t="str">
        <f t="shared" si="2"/>
        <v>Tolerable</v>
      </c>
      <c r="U33" s="20" t="str">
        <f t="shared" si="3"/>
        <v>No</v>
      </c>
      <c r="V33" s="31" t="s">
        <v>224</v>
      </c>
      <c r="W33" s="38"/>
      <c r="X33" s="35"/>
      <c r="Y33" s="35"/>
      <c r="Z33" s="35"/>
      <c r="AA33" s="35"/>
      <c r="AB33" s="37"/>
    </row>
    <row r="34" spans="1:28" s="33" customFormat="1" ht="72" customHeight="1">
      <c r="A34" s="129"/>
      <c r="B34" s="132"/>
      <c r="C34" s="66" t="s">
        <v>217</v>
      </c>
      <c r="D34" s="126"/>
      <c r="E34" s="126"/>
      <c r="F34" s="132"/>
      <c r="G34" s="132"/>
      <c r="H34" s="132"/>
      <c r="I34" s="132"/>
      <c r="J34" s="34" t="s">
        <v>9</v>
      </c>
      <c r="K34" s="35" t="s">
        <v>47</v>
      </c>
      <c r="L34" s="36" t="s">
        <v>35</v>
      </c>
      <c r="M34" s="40" t="s">
        <v>59</v>
      </c>
      <c r="N34" s="34" t="s">
        <v>60</v>
      </c>
      <c r="O34" s="36" t="s">
        <v>51</v>
      </c>
      <c r="P34" s="20" t="str">
        <f t="shared" si="0"/>
        <v>Moderado</v>
      </c>
      <c r="Q34" s="20">
        <f>IFERROR(VLOOKUP(N34,LISTAS!$Q$2:$R$4,2,0),"")</f>
        <v>5</v>
      </c>
      <c r="R34" s="20">
        <f>IFERROR(VLOOKUP(O34,LISTAS!$S$2:$T$4,2,0),"")</f>
        <v>3</v>
      </c>
      <c r="S34" s="20">
        <f t="shared" si="1"/>
        <v>15</v>
      </c>
      <c r="T34" s="20" t="str">
        <f t="shared" si="2"/>
        <v>Potencialmente no tolerable</v>
      </c>
      <c r="U34" s="20" t="str">
        <f t="shared" si="3"/>
        <v>No</v>
      </c>
      <c r="V34" s="88" t="s">
        <v>225</v>
      </c>
      <c r="W34" s="38"/>
      <c r="X34" s="35"/>
      <c r="Y34" s="35"/>
      <c r="Z34" s="35"/>
      <c r="AA34" s="35"/>
      <c r="AB34" s="37"/>
    </row>
    <row r="35" spans="1:28" s="33" customFormat="1" ht="72" customHeight="1">
      <c r="A35" s="129"/>
      <c r="B35" s="132"/>
      <c r="C35" s="66" t="s">
        <v>217</v>
      </c>
      <c r="D35" s="126"/>
      <c r="E35" s="126"/>
      <c r="F35" s="132"/>
      <c r="G35" s="132"/>
      <c r="H35" s="132"/>
      <c r="I35" s="132"/>
      <c r="J35" s="34" t="s">
        <v>9</v>
      </c>
      <c r="K35" s="35" t="s">
        <v>58</v>
      </c>
      <c r="L35" s="36" t="s">
        <v>35</v>
      </c>
      <c r="M35" s="40"/>
      <c r="N35" s="34" t="s">
        <v>50</v>
      </c>
      <c r="O35" s="36" t="s">
        <v>38</v>
      </c>
      <c r="P35" s="20" t="str">
        <f t="shared" ref="P35" si="4">IFERROR(IF(S35="","",IF(S35&lt;=10,"Bajo",IF(S35&lt;=15,"Moderado",IF(S35&gt;15,"Alto","")))),"")</f>
        <v>Bajo</v>
      </c>
      <c r="Q35" s="20">
        <f>IFERROR(VLOOKUP(N35,LISTAS!$Q$2:$R$4,2,0),"")</f>
        <v>3</v>
      </c>
      <c r="R35" s="20">
        <f>IFERROR(VLOOKUP(O35,LISTAS!$S$2:$T$4,2,0),"")</f>
        <v>1</v>
      </c>
      <c r="S35" s="20">
        <f t="shared" ref="S35" si="5">IFERROR(Q35*R35,"")</f>
        <v>3</v>
      </c>
      <c r="T35" s="20" t="str">
        <f t="shared" ref="T35" si="6">IFERROR(IF(S35="","",IF(S35&lt;=10,"Tolerable",IF(S35&lt;=15,"Potencialmente no tolerable",IF(S35&gt;15,"No tolerable","")))),"")</f>
        <v>Tolerable</v>
      </c>
      <c r="U35" s="20" t="str">
        <f t="shared" si="3"/>
        <v>No</v>
      </c>
      <c r="V35" s="31" t="s">
        <v>226</v>
      </c>
      <c r="W35" s="38"/>
      <c r="X35" s="35"/>
      <c r="Y35" s="35"/>
      <c r="Z35" s="35"/>
      <c r="AA35" s="35"/>
      <c r="AB35" s="37"/>
    </row>
    <row r="36" spans="1:28" s="33" customFormat="1" ht="72" customHeight="1">
      <c r="A36" s="129"/>
      <c r="B36" s="132"/>
      <c r="C36" s="66" t="s">
        <v>217</v>
      </c>
      <c r="D36" s="126"/>
      <c r="E36" s="126"/>
      <c r="F36" s="132"/>
      <c r="G36" s="132"/>
      <c r="H36" s="132"/>
      <c r="I36" s="132"/>
      <c r="J36" s="34" t="s">
        <v>9</v>
      </c>
      <c r="K36" s="35" t="s">
        <v>67</v>
      </c>
      <c r="L36" s="36" t="s">
        <v>35</v>
      </c>
      <c r="M36" s="40" t="s">
        <v>59</v>
      </c>
      <c r="N36" s="34" t="s">
        <v>60</v>
      </c>
      <c r="O36" s="36" t="s">
        <v>61</v>
      </c>
      <c r="P36" s="20" t="str">
        <f t="shared" si="0"/>
        <v>Alto</v>
      </c>
      <c r="Q36" s="20">
        <f>IFERROR(VLOOKUP(N36,LISTAS!$Q$2:$R$4,2,0),"")</f>
        <v>5</v>
      </c>
      <c r="R36" s="20">
        <f>IFERROR(VLOOKUP(O36,LISTAS!$S$2:$T$4,2,0),"")</f>
        <v>5</v>
      </c>
      <c r="S36" s="20">
        <f t="shared" si="1"/>
        <v>25</v>
      </c>
      <c r="T36" s="20" t="str">
        <f t="shared" si="2"/>
        <v>No tolerable</v>
      </c>
      <c r="U36" s="20" t="str">
        <f t="shared" si="3"/>
        <v>Si</v>
      </c>
      <c r="V36" s="31" t="s">
        <v>227</v>
      </c>
      <c r="W36" s="38"/>
      <c r="X36" s="35"/>
      <c r="Y36" s="35"/>
      <c r="Z36" s="35"/>
      <c r="AA36" s="35"/>
      <c r="AB36" s="37"/>
    </row>
    <row r="37" spans="1:28" s="33" customFormat="1" ht="72" customHeight="1">
      <c r="A37" s="129"/>
      <c r="B37" s="132"/>
      <c r="C37" s="66" t="s">
        <v>217</v>
      </c>
      <c r="D37" s="126"/>
      <c r="E37" s="126"/>
      <c r="F37" s="132"/>
      <c r="G37" s="132"/>
      <c r="H37" s="132"/>
      <c r="I37" s="132"/>
      <c r="J37" s="34" t="s">
        <v>9</v>
      </c>
      <c r="K37" s="35" t="s">
        <v>72</v>
      </c>
      <c r="L37" s="36" t="s">
        <v>35</v>
      </c>
      <c r="M37" s="40" t="s">
        <v>59</v>
      </c>
      <c r="N37" s="34" t="s">
        <v>60</v>
      </c>
      <c r="O37" s="36" t="s">
        <v>61</v>
      </c>
      <c r="P37" s="20" t="str">
        <f t="shared" si="0"/>
        <v>Alto</v>
      </c>
      <c r="Q37" s="20">
        <f>IFERROR(VLOOKUP(N37,LISTAS!$Q$2:$R$4,2,0),"")</f>
        <v>5</v>
      </c>
      <c r="R37" s="20">
        <f>IFERROR(VLOOKUP(O37,LISTAS!$S$2:$T$4,2,0),"")</f>
        <v>5</v>
      </c>
      <c r="S37" s="20">
        <f t="shared" si="1"/>
        <v>25</v>
      </c>
      <c r="T37" s="20" t="str">
        <f t="shared" si="2"/>
        <v>No tolerable</v>
      </c>
      <c r="U37" s="20" t="str">
        <f t="shared" si="3"/>
        <v>Si</v>
      </c>
      <c r="V37" s="31" t="s">
        <v>228</v>
      </c>
      <c r="W37" s="38"/>
      <c r="X37" s="35"/>
      <c r="Y37" s="35"/>
      <c r="Z37" s="35"/>
      <c r="AA37" s="35"/>
      <c r="AB37" s="37"/>
    </row>
    <row r="38" spans="1:28" s="33" customFormat="1" ht="74.25" customHeight="1">
      <c r="A38" s="129"/>
      <c r="B38" s="132"/>
      <c r="C38" s="66" t="s">
        <v>217</v>
      </c>
      <c r="D38" s="126"/>
      <c r="E38" s="126"/>
      <c r="F38" s="132"/>
      <c r="G38" s="132"/>
      <c r="H38" s="132"/>
      <c r="I38" s="132"/>
      <c r="J38" s="34" t="s">
        <v>10</v>
      </c>
      <c r="K38" s="35" t="s">
        <v>31</v>
      </c>
      <c r="L38" s="36" t="s">
        <v>35</v>
      </c>
      <c r="M38" s="40" t="s">
        <v>68</v>
      </c>
      <c r="N38" s="34" t="s">
        <v>60</v>
      </c>
      <c r="O38" s="36" t="s">
        <v>51</v>
      </c>
      <c r="P38" s="20" t="str">
        <f t="shared" si="0"/>
        <v>Moderado</v>
      </c>
      <c r="Q38" s="20">
        <f>IFERROR(VLOOKUP(N38,LISTAS!$Q$2:$R$4,2,0),"")</f>
        <v>5</v>
      </c>
      <c r="R38" s="20">
        <f>IFERROR(VLOOKUP(O38,LISTAS!$S$2:$T$4,2,0),"")</f>
        <v>3</v>
      </c>
      <c r="S38" s="20">
        <f t="shared" si="1"/>
        <v>15</v>
      </c>
      <c r="T38" s="20" t="str">
        <f t="shared" si="2"/>
        <v>Potencialmente no tolerable</v>
      </c>
      <c r="U38" s="20" t="str">
        <f t="shared" si="3"/>
        <v>No</v>
      </c>
      <c r="V38" s="31" t="s">
        <v>229</v>
      </c>
      <c r="W38" s="38"/>
      <c r="X38" s="35"/>
      <c r="Y38" s="35"/>
      <c r="Z38" s="35"/>
      <c r="AA38" s="35"/>
      <c r="AB38" s="37"/>
    </row>
    <row r="39" spans="1:28" s="33" customFormat="1" ht="74.25" customHeight="1">
      <c r="A39" s="129"/>
      <c r="B39" s="132"/>
      <c r="C39" s="66" t="s">
        <v>217</v>
      </c>
      <c r="D39" s="126"/>
      <c r="E39" s="126"/>
      <c r="F39" s="132"/>
      <c r="G39" s="132"/>
      <c r="H39" s="132"/>
      <c r="I39" s="132"/>
      <c r="J39" s="34" t="s">
        <v>12</v>
      </c>
      <c r="K39" s="35" t="s">
        <v>33</v>
      </c>
      <c r="L39" s="36" t="s">
        <v>35</v>
      </c>
      <c r="M39" s="40" t="s">
        <v>76</v>
      </c>
      <c r="N39" s="34" t="s">
        <v>60</v>
      </c>
      <c r="O39" s="36" t="s">
        <v>38</v>
      </c>
      <c r="P39" s="20" t="str">
        <f t="shared" ref="P39" si="7">IFERROR(IF(S39="","",IF(S39&lt;=10,"Bajo",IF(S39&lt;=15,"Moderado",IF(S39&gt;15,"Alto","")))),"")</f>
        <v>Bajo</v>
      </c>
      <c r="Q39" s="20">
        <f>IFERROR(VLOOKUP(N39,LISTAS!$Q$2:$R$4,2,0),"")</f>
        <v>5</v>
      </c>
      <c r="R39" s="20">
        <f>IFERROR(VLOOKUP(O39,LISTAS!$S$2:$T$4,2,0),"")</f>
        <v>1</v>
      </c>
      <c r="S39" s="20">
        <f t="shared" ref="S39" si="8">IFERROR(Q39*R39,"")</f>
        <v>5</v>
      </c>
      <c r="T39" s="20" t="str">
        <f t="shared" si="2"/>
        <v>Tolerable</v>
      </c>
      <c r="U39" s="20" t="str">
        <f t="shared" si="3"/>
        <v>No</v>
      </c>
      <c r="V39" s="31" t="s">
        <v>230</v>
      </c>
      <c r="W39" s="38"/>
      <c r="X39" s="35"/>
      <c r="Y39" s="35"/>
      <c r="Z39" s="35"/>
      <c r="AA39" s="35"/>
      <c r="AB39" s="37"/>
    </row>
    <row r="40" spans="1:28" s="33" customFormat="1" ht="74.25" customHeight="1">
      <c r="A40" s="129"/>
      <c r="B40" s="132"/>
      <c r="C40" s="66" t="s">
        <v>217</v>
      </c>
      <c r="D40" s="126"/>
      <c r="E40" s="126"/>
      <c r="F40" s="132"/>
      <c r="G40" s="132"/>
      <c r="H40" s="132"/>
      <c r="I40" s="132"/>
      <c r="J40" s="34" t="s">
        <v>13</v>
      </c>
      <c r="K40" s="35" t="s">
        <v>34</v>
      </c>
      <c r="L40" s="36" t="s">
        <v>35</v>
      </c>
      <c r="M40" s="40" t="s">
        <v>79</v>
      </c>
      <c r="N40" s="34" t="s">
        <v>60</v>
      </c>
      <c r="O40" s="36" t="s">
        <v>61</v>
      </c>
      <c r="P40" s="20" t="str">
        <f t="shared" si="0"/>
        <v>Alto</v>
      </c>
      <c r="Q40" s="20">
        <f>IFERROR(VLOOKUP(N40,LISTAS!$Q$2:$R$4,2,0),"")</f>
        <v>5</v>
      </c>
      <c r="R40" s="20">
        <f>IFERROR(VLOOKUP(O40,LISTAS!$S$2:$T$4,2,0),"")</f>
        <v>5</v>
      </c>
      <c r="S40" s="20">
        <f t="shared" si="1"/>
        <v>25</v>
      </c>
      <c r="T40" s="20" t="str">
        <f t="shared" si="2"/>
        <v>No tolerable</v>
      </c>
      <c r="U40" s="20" t="str">
        <f t="shared" si="3"/>
        <v>Si</v>
      </c>
      <c r="V40" s="31" t="s">
        <v>231</v>
      </c>
      <c r="W40" s="38"/>
      <c r="X40" s="35"/>
      <c r="Y40" s="35"/>
      <c r="Z40" s="35"/>
      <c r="AA40" s="35"/>
      <c r="AB40" s="37"/>
    </row>
    <row r="41" spans="1:28" s="33" customFormat="1" ht="74.25" customHeight="1">
      <c r="A41" s="130"/>
      <c r="B41" s="133"/>
      <c r="C41" s="66" t="s">
        <v>217</v>
      </c>
      <c r="D41" s="127"/>
      <c r="E41" s="127"/>
      <c r="F41" s="133"/>
      <c r="G41" s="133"/>
      <c r="H41" s="133"/>
      <c r="I41" s="133"/>
      <c r="J41" s="34" t="s">
        <v>11</v>
      </c>
      <c r="K41" s="35" t="s">
        <v>32</v>
      </c>
      <c r="L41" s="36" t="s">
        <v>48</v>
      </c>
      <c r="M41" s="40" t="s">
        <v>73</v>
      </c>
      <c r="N41" s="34" t="s">
        <v>60</v>
      </c>
      <c r="O41" s="36" t="s">
        <v>38</v>
      </c>
      <c r="P41" s="20" t="str">
        <f t="shared" si="0"/>
        <v>Bajo</v>
      </c>
      <c r="Q41" s="20">
        <f>IFERROR(VLOOKUP(N41,LISTAS!$Q$2:$R$4,2,0),"")</f>
        <v>5</v>
      </c>
      <c r="R41" s="20">
        <f>IFERROR(VLOOKUP(O41,LISTAS!$S$2:$T$4,2,0),"")</f>
        <v>1</v>
      </c>
      <c r="S41" s="20">
        <f t="shared" si="1"/>
        <v>5</v>
      </c>
      <c r="T41" s="20" t="str">
        <f t="shared" si="2"/>
        <v>Tolerable</v>
      </c>
      <c r="U41" s="20" t="str">
        <f t="shared" si="3"/>
        <v>No</v>
      </c>
      <c r="V41" s="31" t="s">
        <v>189</v>
      </c>
      <c r="W41" s="38"/>
      <c r="X41" s="35"/>
      <c r="Y41" s="35"/>
      <c r="Z41" s="35"/>
      <c r="AA41" s="35"/>
      <c r="AB41" s="37"/>
    </row>
    <row r="42" spans="1:28" s="33" customFormat="1" ht="74.25" customHeight="1">
      <c r="A42" s="128" t="s">
        <v>232</v>
      </c>
      <c r="B42" s="131" t="s">
        <v>233</v>
      </c>
      <c r="C42" s="66" t="s">
        <v>234</v>
      </c>
      <c r="D42" s="125" t="s">
        <v>235</v>
      </c>
      <c r="E42" s="125" t="s">
        <v>236</v>
      </c>
      <c r="F42" s="131" t="s">
        <v>2</v>
      </c>
      <c r="G42" s="131" t="s">
        <v>70</v>
      </c>
      <c r="H42" s="131" t="s">
        <v>24</v>
      </c>
      <c r="I42" s="131" t="s">
        <v>185</v>
      </c>
      <c r="J42" s="34" t="s">
        <v>9</v>
      </c>
      <c r="K42" s="35" t="s">
        <v>67</v>
      </c>
      <c r="L42" s="36" t="s">
        <v>35</v>
      </c>
      <c r="M42" s="40" t="s">
        <v>59</v>
      </c>
      <c r="N42" s="34" t="s">
        <v>60</v>
      </c>
      <c r="O42" s="36" t="s">
        <v>61</v>
      </c>
      <c r="P42" s="20" t="str">
        <f t="shared" si="0"/>
        <v>Alto</v>
      </c>
      <c r="Q42" s="20">
        <f>IFERROR(VLOOKUP(N42,LISTAS!$Q$2:$R$4,2,0),"")</f>
        <v>5</v>
      </c>
      <c r="R42" s="20">
        <f>IFERROR(VLOOKUP(O42,LISTAS!$S$2:$T$4,2,0),"")</f>
        <v>5</v>
      </c>
      <c r="S42" s="20">
        <f t="shared" si="1"/>
        <v>25</v>
      </c>
      <c r="T42" s="20" t="str">
        <f t="shared" si="2"/>
        <v>No tolerable</v>
      </c>
      <c r="U42" s="20" t="str">
        <f t="shared" si="3"/>
        <v>Si</v>
      </c>
      <c r="V42" s="88" t="s">
        <v>186</v>
      </c>
      <c r="W42" s="38"/>
      <c r="X42" s="35"/>
      <c r="Y42" s="35"/>
      <c r="Z42" s="35"/>
      <c r="AA42" s="35"/>
      <c r="AB42" s="37"/>
    </row>
    <row r="43" spans="1:28" s="33" customFormat="1" ht="74.25" customHeight="1">
      <c r="A43" s="129"/>
      <c r="B43" s="132"/>
      <c r="C43" s="66" t="s">
        <v>234</v>
      </c>
      <c r="D43" s="126"/>
      <c r="E43" s="126"/>
      <c r="F43" s="132"/>
      <c r="G43" s="132"/>
      <c r="H43" s="132"/>
      <c r="I43" s="132"/>
      <c r="J43" s="34" t="s">
        <v>10</v>
      </c>
      <c r="K43" s="35" t="s">
        <v>31</v>
      </c>
      <c r="L43" s="36" t="s">
        <v>35</v>
      </c>
      <c r="M43" s="40" t="s">
        <v>68</v>
      </c>
      <c r="N43" s="34" t="s">
        <v>60</v>
      </c>
      <c r="O43" s="36" t="s">
        <v>38</v>
      </c>
      <c r="P43" s="20" t="str">
        <f t="shared" si="0"/>
        <v>Bajo</v>
      </c>
      <c r="Q43" s="20">
        <f>IFERROR(VLOOKUP(N43,LISTAS!$Q$2:$R$4,2,0),"")</f>
        <v>5</v>
      </c>
      <c r="R43" s="20">
        <f>IFERROR(VLOOKUP(O43,LISTAS!$S$2:$T$4,2,0),"")</f>
        <v>1</v>
      </c>
      <c r="S43" s="20">
        <f t="shared" si="1"/>
        <v>5</v>
      </c>
      <c r="T43" s="20" t="str">
        <f t="shared" si="2"/>
        <v>Tolerable</v>
      </c>
      <c r="U43" s="20" t="str">
        <f t="shared" si="3"/>
        <v>No</v>
      </c>
      <c r="V43" s="31" t="s">
        <v>237</v>
      </c>
      <c r="W43" s="38"/>
      <c r="X43" s="35"/>
      <c r="Y43" s="35"/>
      <c r="Z43" s="35"/>
      <c r="AA43" s="35"/>
      <c r="AB43" s="37"/>
    </row>
    <row r="44" spans="1:28" s="33" customFormat="1" ht="74.25" customHeight="1">
      <c r="A44" s="129"/>
      <c r="B44" s="132"/>
      <c r="C44" s="66" t="s">
        <v>234</v>
      </c>
      <c r="D44" s="126"/>
      <c r="E44" s="126"/>
      <c r="F44" s="132"/>
      <c r="G44" s="132"/>
      <c r="H44" s="132"/>
      <c r="I44" s="132"/>
      <c r="J44" s="34" t="s">
        <v>13</v>
      </c>
      <c r="K44" s="35" t="s">
        <v>34</v>
      </c>
      <c r="L44" s="36" t="s">
        <v>35</v>
      </c>
      <c r="M44" s="40" t="s">
        <v>79</v>
      </c>
      <c r="N44" s="34" t="s">
        <v>60</v>
      </c>
      <c r="O44" s="36" t="s">
        <v>61</v>
      </c>
      <c r="P44" s="20" t="str">
        <f t="shared" si="0"/>
        <v>Alto</v>
      </c>
      <c r="Q44" s="20">
        <f>IFERROR(VLOOKUP(N44,LISTAS!$Q$2:$R$4,2,0),"")</f>
        <v>5</v>
      </c>
      <c r="R44" s="20">
        <f>IFERROR(VLOOKUP(O44,LISTAS!$S$2:$T$4,2,0),"")</f>
        <v>5</v>
      </c>
      <c r="S44" s="20">
        <f t="shared" si="1"/>
        <v>25</v>
      </c>
      <c r="T44" s="20" t="str">
        <f t="shared" si="2"/>
        <v>No tolerable</v>
      </c>
      <c r="U44" s="20" t="str">
        <f t="shared" si="3"/>
        <v>Si</v>
      </c>
      <c r="V44" s="31" t="s">
        <v>238</v>
      </c>
      <c r="W44" s="38"/>
      <c r="X44" s="35"/>
      <c r="Y44" s="35"/>
      <c r="Z44" s="35"/>
      <c r="AA44" s="35"/>
      <c r="AB44" s="37"/>
    </row>
    <row r="45" spans="1:28" s="33" customFormat="1" ht="74.25" customHeight="1">
      <c r="A45" s="130"/>
      <c r="B45" s="133"/>
      <c r="C45" s="66" t="s">
        <v>234</v>
      </c>
      <c r="D45" s="127"/>
      <c r="E45" s="127"/>
      <c r="F45" s="133"/>
      <c r="G45" s="133"/>
      <c r="H45" s="133"/>
      <c r="I45" s="133"/>
      <c r="J45" s="34" t="s">
        <v>11</v>
      </c>
      <c r="K45" s="35" t="s">
        <v>32</v>
      </c>
      <c r="L45" s="36" t="s">
        <v>48</v>
      </c>
      <c r="M45" s="40" t="s">
        <v>73</v>
      </c>
      <c r="N45" s="34" t="s">
        <v>60</v>
      </c>
      <c r="O45" s="36" t="s">
        <v>38</v>
      </c>
      <c r="P45" s="20" t="str">
        <f t="shared" si="0"/>
        <v>Bajo</v>
      </c>
      <c r="Q45" s="20">
        <f>IFERROR(VLOOKUP(N45,LISTAS!$Q$2:$R$4,2,0),"")</f>
        <v>5</v>
      </c>
      <c r="R45" s="20">
        <f>IFERROR(VLOOKUP(O45,LISTAS!$S$2:$T$4,2,0),"")</f>
        <v>1</v>
      </c>
      <c r="S45" s="20">
        <f t="shared" si="1"/>
        <v>5</v>
      </c>
      <c r="T45" s="20" t="str">
        <f t="shared" si="2"/>
        <v>Tolerable</v>
      </c>
      <c r="U45" s="20" t="str">
        <f t="shared" si="3"/>
        <v>No</v>
      </c>
      <c r="V45" s="31" t="s">
        <v>189</v>
      </c>
      <c r="W45" s="38"/>
      <c r="X45" s="35"/>
      <c r="Y45" s="35"/>
      <c r="Z45" s="35"/>
      <c r="AA45" s="35"/>
      <c r="AB45" s="37"/>
    </row>
    <row r="46" spans="1:28">
      <c r="J46" s="43"/>
      <c r="K46" s="33"/>
    </row>
    <row r="47" spans="1:28">
      <c r="J47" s="43"/>
      <c r="K47" s="33"/>
    </row>
    <row r="48" spans="1:28">
      <c r="J48" s="43"/>
      <c r="K48" s="33"/>
    </row>
    <row r="49" spans="10:11">
      <c r="J49" s="43"/>
      <c r="K49" s="33"/>
    </row>
    <row r="50" spans="10:11">
      <c r="J50" s="43"/>
      <c r="K50" s="33"/>
    </row>
    <row r="51" spans="10:11">
      <c r="J51" s="43"/>
      <c r="K51" s="33"/>
    </row>
    <row r="52" spans="10:11">
      <c r="J52" s="43"/>
      <c r="K52" s="33"/>
    </row>
    <row r="53" spans="10:11">
      <c r="J53" s="43"/>
      <c r="K53" s="33"/>
    </row>
    <row r="54" spans="10:11">
      <c r="J54" s="43"/>
      <c r="K54" s="33"/>
    </row>
    <row r="55" spans="10:11">
      <c r="J55" s="43"/>
      <c r="K55" s="33"/>
    </row>
    <row r="56" spans="10:11">
      <c r="J56" s="43"/>
      <c r="K56" s="33"/>
    </row>
    <row r="57" spans="10:11">
      <c r="J57" s="43"/>
      <c r="K57" s="33"/>
    </row>
    <row r="58" spans="10:11">
      <c r="J58" s="43"/>
      <c r="K58" s="33"/>
    </row>
    <row r="59" spans="10:11">
      <c r="J59" s="43"/>
      <c r="K59" s="33"/>
    </row>
    <row r="60" spans="10:11">
      <c r="J60" s="43"/>
      <c r="K60" s="33"/>
    </row>
    <row r="61" spans="10:11">
      <c r="J61" s="43"/>
      <c r="K61" s="33"/>
    </row>
    <row r="62" spans="10:11">
      <c r="J62" s="43"/>
      <c r="K62" s="33"/>
    </row>
    <row r="63" spans="10:11">
      <c r="J63" s="43"/>
      <c r="K63" s="33"/>
    </row>
    <row r="64" spans="10:11">
      <c r="J64" s="43"/>
      <c r="K64" s="33"/>
    </row>
    <row r="65" spans="10:11">
      <c r="J65" s="43"/>
      <c r="K65" s="33"/>
    </row>
    <row r="66" spans="10:11">
      <c r="J66" s="43"/>
      <c r="K66" s="33"/>
    </row>
    <row r="67" spans="10:11">
      <c r="J67" s="43"/>
      <c r="K67" s="33"/>
    </row>
    <row r="68" spans="10:11">
      <c r="J68" s="43"/>
      <c r="K68" s="33"/>
    </row>
    <row r="69" spans="10:11">
      <c r="J69" s="43"/>
      <c r="K69" s="33"/>
    </row>
    <row r="70" spans="10:11">
      <c r="J70" s="43"/>
      <c r="K70" s="33"/>
    </row>
    <row r="71" spans="10:11">
      <c r="J71" s="43"/>
      <c r="K71" s="33"/>
    </row>
    <row r="72" spans="10:11">
      <c r="J72" s="43"/>
      <c r="K72" s="33"/>
    </row>
    <row r="73" spans="10:11">
      <c r="J73" s="43"/>
      <c r="K73" s="33"/>
    </row>
    <row r="74" spans="10:11">
      <c r="J74" s="43"/>
      <c r="K74" s="33"/>
    </row>
    <row r="75" spans="10:11">
      <c r="J75" s="43"/>
      <c r="K75" s="33"/>
    </row>
    <row r="76" spans="10:11">
      <c r="J76" s="43"/>
      <c r="K76" s="33"/>
    </row>
    <row r="77" spans="10:11">
      <c r="J77" s="43"/>
      <c r="K77" s="33"/>
    </row>
    <row r="78" spans="10:11">
      <c r="J78" s="43"/>
      <c r="K78" s="33"/>
    </row>
    <row r="79" spans="10:11">
      <c r="J79" s="43"/>
      <c r="K79" s="33"/>
    </row>
  </sheetData>
  <sheetProtection formatCells="0" formatColumns="0" formatRows="0"/>
  <protectedRanges>
    <protectedRange algorithmName="SHA-512" hashValue="09jzJxAH+giazvQZmJXE//0PbwPk2MA19AcMNldQXcPcMJS1oCImliZCAhf2M6cySJZVX9tGxdCyjL9WdlsgIQ==" saltValue="sqwP5QeRd1XHfZLWWsfXpQ==" spinCount="100000" sqref="P7:U45" name="VALORACION"/>
  </protectedRanges>
  <autoFilter ref="A6:AB45" xr:uid="{00000000-0001-0000-0200-000000000000}"/>
  <mergeCells count="51">
    <mergeCell ref="B1:Y1"/>
    <mergeCell ref="B2:Y2"/>
    <mergeCell ref="B3:Y3"/>
    <mergeCell ref="B4:I5"/>
    <mergeCell ref="J4:K5"/>
    <mergeCell ref="N4:V4"/>
    <mergeCell ref="N5:V5"/>
    <mergeCell ref="W4:AB5"/>
    <mergeCell ref="Z1:AB1"/>
    <mergeCell ref="Z2:AB2"/>
    <mergeCell ref="Z3:AB3"/>
    <mergeCell ref="I29:I41"/>
    <mergeCell ref="A42:A45"/>
    <mergeCell ref="B42:B45"/>
    <mergeCell ref="D42:D45"/>
    <mergeCell ref="E42:E45"/>
    <mergeCell ref="F42:F45"/>
    <mergeCell ref="G42:G45"/>
    <mergeCell ref="H42:H45"/>
    <mergeCell ref="I42:I45"/>
    <mergeCell ref="A29:A41"/>
    <mergeCell ref="B29:B41"/>
    <mergeCell ref="D29:D41"/>
    <mergeCell ref="E29:E41"/>
    <mergeCell ref="F17:F28"/>
    <mergeCell ref="G17:G28"/>
    <mergeCell ref="F29:F41"/>
    <mergeCell ref="G29:G41"/>
    <mergeCell ref="H29:H41"/>
    <mergeCell ref="H17:H28"/>
    <mergeCell ref="I17:I28"/>
    <mergeCell ref="A7:A10"/>
    <mergeCell ref="B7:B10"/>
    <mergeCell ref="D7:D10"/>
    <mergeCell ref="E7:E10"/>
    <mergeCell ref="F7:F10"/>
    <mergeCell ref="G7:G10"/>
    <mergeCell ref="H7:H10"/>
    <mergeCell ref="I7:I10"/>
    <mergeCell ref="E11:E16"/>
    <mergeCell ref="F11:F16"/>
    <mergeCell ref="G11:G16"/>
    <mergeCell ref="H11:H16"/>
    <mergeCell ref="I11:I16"/>
    <mergeCell ref="E17:E28"/>
    <mergeCell ref="A11:A16"/>
    <mergeCell ref="D11:D16"/>
    <mergeCell ref="A17:A28"/>
    <mergeCell ref="B17:B28"/>
    <mergeCell ref="D17:D28"/>
    <mergeCell ref="B11:B16"/>
  </mergeCells>
  <conditionalFormatting sqref="L6">
    <cfRule type="containsText" dxfId="9" priority="6" operator="containsText" text="Negativo">
      <formula>NOT(ISERROR(SEARCH("Negativo",L6)))</formula>
    </cfRule>
    <cfRule type="containsText" dxfId="8" priority="7" operator="containsText" text="Positivo">
      <formula>NOT(ISERROR(SEARCH("Positivo",L6)))</formula>
    </cfRule>
  </conditionalFormatting>
  <conditionalFormatting sqref="L4:L1048576">
    <cfRule type="containsText" dxfId="7" priority="4" operator="containsText" text="Positivo">
      <formula>NOT(ISERROR(SEARCH("Positivo",L4)))</formula>
    </cfRule>
    <cfRule type="containsText" dxfId="6" priority="5" operator="containsText" text="Negativo">
      <formula>NOT(ISERROR(SEARCH("Negativo",L4)))</formula>
    </cfRule>
  </conditionalFormatting>
  <conditionalFormatting sqref="T6:T1048576">
    <cfRule type="containsText" dxfId="5" priority="1" operator="containsText" text="Potencialmente No Tolerable">
      <formula>NOT(ISERROR(SEARCH("Potencialmente No Tolerable",T6)))</formula>
    </cfRule>
    <cfRule type="containsText" dxfId="4" priority="2" operator="containsText" text="No Tolerable">
      <formula>NOT(ISERROR(SEARCH("No Tolerable",T6)))</formula>
    </cfRule>
    <cfRule type="containsText" dxfId="3" priority="3" operator="containsText" text="Tolerable">
      <formula>NOT(ISERROR(SEARCH("Tolerable",T6)))</formula>
    </cfRule>
  </conditionalFormatting>
  <dataValidations count="4">
    <dataValidation type="list" allowBlank="1" showInputMessage="1" showErrorMessage="1" sqref="G46:G65520" xr:uid="{C8083841-1EA7-4D0B-8D70-87D4674388ED}">
      <formula1>INDIRECT(G46)</formula1>
    </dataValidation>
    <dataValidation type="list" allowBlank="1" showInputMessage="1" showErrorMessage="1" sqref="G17 G11 G7 K7:K45" xr:uid="{97419C6A-D025-4E11-A94F-3B678553F0C5}">
      <formula1>INDIRECT(F7)</formula1>
    </dataValidation>
    <dataValidation type="list" allowBlank="1" showInputMessage="1" showErrorMessage="1" sqref="G42" xr:uid="{85F6EA86-73CF-4A91-AA4E-A93664A4FAB2}">
      <formula1>INDIRECT(F19)</formula1>
    </dataValidation>
    <dataValidation type="list" allowBlank="1" showInputMessage="1" showErrorMessage="1" sqref="G29" xr:uid="{B5E6A62E-44D7-4CDC-8365-44A367824CF0}">
      <formula1>INDIRECT(F18)</formula1>
    </dataValidation>
  </dataValidations>
  <pageMargins left="0.7" right="0.7" top="0.75" bottom="0.75" header="0.3" footer="0.3"/>
  <pageSetup paperSize="9" orientation="portrait" r:id="rId1"/>
  <ignoredErrors>
    <ignoredError sqref="P7:U7"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1FCDEBAA-ECCC-486C-8588-B8F1115F8A5B}">
          <x14:formula1>
            <xm:f>LISTAS!$A$1:$C$1</xm:f>
          </x14:formula1>
          <xm:sqref>F7 F11 F17 F29 F42</xm:sqref>
        </x14:dataValidation>
        <x14:dataValidation type="list" allowBlank="1" showInputMessage="1" showErrorMessage="1" xr:uid="{BA261094-5F3C-4764-A923-91E07488DD39}">
          <x14:formula1>
            <xm:f>LISTAS!$D$2:$D$4</xm:f>
          </x14:formula1>
          <xm:sqref>H7 H11 H17 H29 H42</xm:sqref>
        </x14:dataValidation>
        <x14:dataValidation type="list" allowBlank="1" showInputMessage="1" showErrorMessage="1" xr:uid="{83832EC8-05E8-4D9E-B944-4DE4EB5FE362}">
          <x14:formula1>
            <xm:f>LISTAS!$E$1:$N$1</xm:f>
          </x14:formula1>
          <xm:sqref>J7:J45</xm:sqref>
        </x14:dataValidation>
        <x14:dataValidation type="list" allowBlank="1" showInputMessage="1" showErrorMessage="1" xr:uid="{D1B07D2E-45BA-4596-A7C4-60AA2D39CC27}">
          <x14:formula1>
            <xm:f>LISTAS!$O$2:$O$3</xm:f>
          </x14:formula1>
          <xm:sqref>L7:L45</xm:sqref>
        </x14:dataValidation>
        <x14:dataValidation type="list" allowBlank="1" showInputMessage="1" showErrorMessage="1" xr:uid="{C2924BB2-6BBB-40B2-B311-989225926133}">
          <x14:formula1>
            <xm:f>LISTAS!$P$2:$P$9</xm:f>
          </x14:formula1>
          <xm:sqref>M7:M45</xm:sqref>
        </x14:dataValidation>
        <x14:dataValidation type="list" allowBlank="1" showInputMessage="1" showErrorMessage="1" xr:uid="{1C53C75D-85B3-4A68-A307-C5D792C7E94B}">
          <x14:formula1>
            <xm:f>LISTAS!$Q$2:$Q$4</xm:f>
          </x14:formula1>
          <xm:sqref>N7:N45</xm:sqref>
        </x14:dataValidation>
        <x14:dataValidation type="list" allowBlank="1" showInputMessage="1" showErrorMessage="1" xr:uid="{81D50377-7952-4117-8752-DDA98ACBEA06}">
          <x14:formula1>
            <xm:f>LISTAS!$S$2:$S$4</xm:f>
          </x14:formula1>
          <xm:sqref>O7:O45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7010D-36CB-4D0A-994E-01B6462F4B81}">
  <dimension ref="A1:D32"/>
  <sheetViews>
    <sheetView topLeftCell="A8" workbookViewId="0">
      <selection activeCell="C7" sqref="C7"/>
    </sheetView>
  </sheetViews>
  <sheetFormatPr defaultColWidth="11.42578125" defaultRowHeight="18"/>
  <cols>
    <col min="1" max="1" width="56.140625" style="18" customWidth="1"/>
    <col min="2" max="2" width="23.85546875" style="18" bestFit="1" customWidth="1"/>
    <col min="3" max="3" width="17.28515625" style="19" bestFit="1" customWidth="1"/>
    <col min="4" max="16384" width="11.42578125" style="18"/>
  </cols>
  <sheetData>
    <row r="1" spans="1:4" ht="61.35" customHeight="1">
      <c r="A1" s="181" t="s">
        <v>239</v>
      </c>
      <c r="B1" s="181"/>
      <c r="C1" s="181"/>
      <c r="D1" s="181"/>
    </row>
    <row r="2" spans="1:4">
      <c r="A2"/>
      <c r="B2"/>
      <c r="C2" s="64"/>
    </row>
    <row r="3" spans="1:4">
      <c r="A3" s="77" t="s">
        <v>160</v>
      </c>
      <c r="B3" s="78" t="s">
        <v>240</v>
      </c>
    </row>
    <row r="4" spans="1:4">
      <c r="A4" s="77" t="s">
        <v>14</v>
      </c>
      <c r="B4" s="78" t="s">
        <v>240</v>
      </c>
    </row>
    <row r="5" spans="1:4">
      <c r="A5" s="77" t="s">
        <v>3</v>
      </c>
      <c r="B5" s="78" t="s">
        <v>240</v>
      </c>
    </row>
    <row r="6" spans="1:4" ht="18.75" thickBot="1">
      <c r="A6" s="11"/>
      <c r="B6" s="11"/>
    </row>
    <row r="7" spans="1:4" s="19" customFormat="1" ht="72.75" thickBot="1">
      <c r="A7" s="79" t="s">
        <v>166</v>
      </c>
      <c r="B7" s="79" t="s">
        <v>167</v>
      </c>
      <c r="C7" s="83" t="s">
        <v>241</v>
      </c>
    </row>
    <row r="8" spans="1:4" s="19" customFormat="1">
      <c r="A8" s="80" t="s">
        <v>6</v>
      </c>
      <c r="B8" s="78"/>
      <c r="C8" s="85">
        <v>20</v>
      </c>
    </row>
    <row r="9" spans="1:4" s="19" customFormat="1">
      <c r="A9" s="81" t="s">
        <v>9</v>
      </c>
      <c r="B9" s="78"/>
      <c r="C9" s="86">
        <v>19.181818181818183</v>
      </c>
    </row>
    <row r="10" spans="1:4">
      <c r="A10" s="81" t="s">
        <v>10</v>
      </c>
      <c r="B10" s="78"/>
      <c r="C10" s="86">
        <v>15</v>
      </c>
    </row>
    <row r="11" spans="1:4">
      <c r="A11" s="81" t="s">
        <v>13</v>
      </c>
      <c r="B11" s="78"/>
      <c r="C11" s="86">
        <v>25</v>
      </c>
    </row>
    <row r="12" spans="1:4">
      <c r="A12" s="81" t="s">
        <v>11</v>
      </c>
      <c r="B12" s="78"/>
      <c r="C12" s="86">
        <v>5</v>
      </c>
    </row>
    <row r="13" spans="1:4">
      <c r="A13" s="81" t="s">
        <v>4</v>
      </c>
      <c r="B13" s="78"/>
      <c r="C13" s="86">
        <v>13.571428571428571</v>
      </c>
    </row>
    <row r="14" spans="1:4">
      <c r="A14" s="81" t="s">
        <v>8</v>
      </c>
      <c r="B14" s="78"/>
      <c r="C14" s="86">
        <v>5</v>
      </c>
    </row>
    <row r="15" spans="1:4">
      <c r="A15" s="81" t="s">
        <v>5</v>
      </c>
      <c r="B15" s="78"/>
      <c r="C15" s="86">
        <v>14</v>
      </c>
    </row>
    <row r="16" spans="1:4" ht="18.75" thickBot="1">
      <c r="A16" s="82" t="s">
        <v>12</v>
      </c>
      <c r="B16" s="78"/>
      <c r="C16" s="87">
        <v>5</v>
      </c>
    </row>
    <row r="17" spans="1:3" hidden="1">
      <c r="A17" s="78" t="s">
        <v>242</v>
      </c>
      <c r="B17" s="78"/>
      <c r="C17" s="84">
        <v>14.85</v>
      </c>
    </row>
    <row r="18" spans="1:3">
      <c r="A18"/>
      <c r="B18"/>
      <c r="C18"/>
    </row>
    <row r="19" spans="1:3">
      <c r="A19"/>
      <c r="B19"/>
      <c r="C19" s="65"/>
    </row>
    <row r="20" spans="1:3">
      <c r="A20"/>
      <c r="B20"/>
      <c r="C20" s="65"/>
    </row>
    <row r="21" spans="1:3">
      <c r="A21"/>
      <c r="B21"/>
      <c r="C21" s="65"/>
    </row>
    <row r="22" spans="1:3">
      <c r="A22"/>
      <c r="B22"/>
      <c r="C22" s="65"/>
    </row>
    <row r="23" spans="1:3" ht="18.75" thickBot="1">
      <c r="A23"/>
      <c r="B23"/>
      <c r="C23" s="65"/>
    </row>
    <row r="24" spans="1:3">
      <c r="A24"/>
      <c r="B24"/>
      <c r="C24" s="65"/>
    </row>
    <row r="25" spans="1:3">
      <c r="A25"/>
      <c r="B25"/>
      <c r="C25" s="65"/>
    </row>
    <row r="26" spans="1:3">
      <c r="A26"/>
      <c r="B26"/>
      <c r="C26" s="65"/>
    </row>
    <row r="27" spans="1:3">
      <c r="A27"/>
      <c r="B27"/>
      <c r="C27" s="65"/>
    </row>
    <row r="28" spans="1:3">
      <c r="A28"/>
      <c r="B28"/>
      <c r="C28" s="65"/>
    </row>
    <row r="29" spans="1:3" ht="18.75" thickBot="1">
      <c r="A29"/>
      <c r="B29"/>
      <c r="C29" s="65"/>
    </row>
    <row r="30" spans="1:3">
      <c r="A30"/>
      <c r="B30"/>
      <c r="C30" s="65"/>
    </row>
    <row r="31" spans="1:3">
      <c r="A31"/>
      <c r="B31"/>
      <c r="C31" s="65"/>
    </row>
    <row r="32" spans="1:3">
      <c r="A32"/>
      <c r="B32"/>
      <c r="C32" s="65"/>
    </row>
  </sheetData>
  <mergeCells count="1">
    <mergeCell ref="A1:D1"/>
  </mergeCells>
  <conditionalFormatting pivot="1" sqref="C8:C17">
    <cfRule type="cellIs" dxfId="2" priority="3" operator="between">
      <formula>0</formula>
      <formula>10</formula>
    </cfRule>
  </conditionalFormatting>
  <conditionalFormatting pivot="1" sqref="C8:C17">
    <cfRule type="cellIs" dxfId="1" priority="2" operator="between">
      <formula>10.05</formula>
      <formula>15</formula>
    </cfRule>
  </conditionalFormatting>
  <conditionalFormatting pivot="1" sqref="C8:C17">
    <cfRule type="cellIs" dxfId="0" priority="1" operator="greaterThan">
      <formula>15.01</formula>
    </cfRule>
  </conditionalFormatting>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70dc20a-0550-4393-b01b-c3556bc465ce">
      <Terms xmlns="http://schemas.microsoft.com/office/infopath/2007/PartnerControls"/>
    </lcf76f155ced4ddcb4097134ff3c332f>
    <TaxCatchAll xmlns="699a629e-b1ab-433e-a7e5-e76d89fd426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8127157065FD442A2A4160924A7E2C0" ma:contentTypeVersion="19" ma:contentTypeDescription="Crear nuevo documento." ma:contentTypeScope="" ma:versionID="7f8f2aa15b94d1d17a37d61e6ccd1842">
  <xsd:schema xmlns:xsd="http://www.w3.org/2001/XMLSchema" xmlns:xs="http://www.w3.org/2001/XMLSchema" xmlns:p="http://schemas.microsoft.com/office/2006/metadata/properties" xmlns:ns2="470dc20a-0550-4393-b01b-c3556bc465ce" xmlns:ns3="699a629e-b1ab-433e-a7e5-e76d89fd4265" targetNamespace="http://schemas.microsoft.com/office/2006/metadata/properties" ma:root="true" ma:fieldsID="e7ea4f9c6bb8161347968d5ec31edd15" ns2:_="" ns3:_="">
    <xsd:import namespace="470dc20a-0550-4393-b01b-c3556bc465ce"/>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c20a-0550-4393-b01b-c3556bc465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674c45be-ea38-4724-9e42-a2e31b90b4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Columna global de taxonomía" ma:hidden="true" ma:list="{fe3e7145-9d06-4ac8-bb46-9d6f385b1959}" ma:internalName="TaxCatchAll" ma:showField="CatchAllData" ma:web="699a629e-b1ab-433e-a7e5-e76d89fd42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4E7CDB-E53A-45CA-9E7D-A8CCBFA91FB5}"/>
</file>

<file path=customXml/itemProps2.xml><?xml version="1.0" encoding="utf-8"?>
<ds:datastoreItem xmlns:ds="http://schemas.openxmlformats.org/officeDocument/2006/customXml" ds:itemID="{CE8CBD04-F9E2-4A5D-8210-97BD37642B55}"/>
</file>

<file path=customXml/itemProps3.xml><?xml version="1.0" encoding="utf-8"?>
<ds:datastoreItem xmlns:ds="http://schemas.openxmlformats.org/officeDocument/2006/customXml" ds:itemID="{225F0E81-418F-45B2-B3D7-ECD3DAA1E9A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Juliet Mora</dc:creator>
  <cp:keywords/>
  <dc:description/>
  <cp:lastModifiedBy>Diego Armando Lozano Salcedo</cp:lastModifiedBy>
  <cp:revision/>
  <dcterms:created xsi:type="dcterms:W3CDTF">2022-07-08T22:04:58Z</dcterms:created>
  <dcterms:modified xsi:type="dcterms:W3CDTF">2023-11-27T12:37:06Z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0x01010058127157065FD442A2A4160924A7E2C0</vt:lpwstr>
  </property>
</Properties>
</file>