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hidePivotFieldList="1" defaultThemeVersion="166925"/>
  <mc:AlternateContent xmlns:mc="http://schemas.openxmlformats.org/markup-compatibility/2006">
    <mc:Choice Requires="x15">
      <x15ac:absPath xmlns:x15ac="http://schemas.microsoft.com/office/spreadsheetml/2010/11/ac" url="D:\Agencia Nacional de Minería\Grupo Planeación\SGA\Matrices de Aspectos e Impactos Ambientales\2023\"/>
    </mc:Choice>
  </mc:AlternateContent>
  <xr:revisionPtr revIDLastSave="39" documentId="13_ncr:1_{653E7F15-FDE0-46DF-8D82-CD560E317E10}" xr6:coauthVersionLast="47" xr6:coauthVersionMax="47" xr10:uidLastSave="{4B1E0F71-9156-4257-A6D9-B57E2BE7DD3B}"/>
  <bookViews>
    <workbookView xWindow="-120" yWindow="-120" windowWidth="20730" windowHeight="11040" firstSheet="1" activeTab="1" xr2:uid="{00000000-000D-0000-FFFF-FFFF00000000}"/>
  </bookViews>
  <sheets>
    <sheet name="LISTAS" sheetId="1" state="hidden" r:id="rId1"/>
    <sheet name="PORTADA" sheetId="8" r:id="rId2"/>
    <sheet name="INSTRUCCIONES" sheetId="6" r:id="rId3"/>
    <sheet name="A&amp;I" sheetId="2" r:id="rId4"/>
    <sheet name="TD-A&amp;I" sheetId="7" r:id="rId5"/>
  </sheets>
  <externalReferences>
    <externalReference r:id="rId6"/>
    <externalReference r:id="rId7"/>
  </externalReferences>
  <definedNames>
    <definedName name="_xlnm._FilterDatabase" localSheetId="3" hidden="1">'A&amp;I'!$A$6:$AB$52</definedName>
    <definedName name="_xlnm.Print_Area" localSheetId="1">PORTADA!$A$1:$K$28</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37276"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0" i="2" l="1"/>
  <c r="R40" i="2"/>
  <c r="S40" i="2"/>
  <c r="T40" i="2"/>
  <c r="U40" i="2"/>
  <c r="Q32" i="2"/>
  <c r="R32" i="2"/>
  <c r="S32" i="2"/>
  <c r="Q47" i="2"/>
  <c r="Q48" i="2"/>
  <c r="Q49" i="2"/>
  <c r="Q50" i="2"/>
  <c r="Q51" i="2"/>
  <c r="Q52" i="2"/>
  <c r="Q14" i="2"/>
  <c r="R14" i="2"/>
  <c r="Q8" i="2"/>
  <c r="R8" i="2"/>
  <c r="S8" i="2"/>
  <c r="P8" i="2"/>
  <c r="Q9" i="2"/>
  <c r="R9" i="2"/>
  <c r="Q10" i="2"/>
  <c r="R10" i="2"/>
  <c r="Q11" i="2"/>
  <c r="R11" i="2"/>
  <c r="Q12" i="2"/>
  <c r="R12" i="2"/>
  <c r="Q13" i="2"/>
  <c r="R13" i="2"/>
  <c r="Q15" i="2"/>
  <c r="R15" i="2"/>
  <c r="S15" i="2"/>
  <c r="Q16" i="2"/>
  <c r="R16" i="2"/>
  <c r="Q17" i="2"/>
  <c r="R17" i="2"/>
  <c r="Q18" i="2"/>
  <c r="R18" i="2"/>
  <c r="Q19" i="2"/>
  <c r="R19" i="2"/>
  <c r="Q20" i="2"/>
  <c r="R20" i="2"/>
  <c r="Q21" i="2"/>
  <c r="R21" i="2"/>
  <c r="S21" i="2"/>
  <c r="Q22" i="2"/>
  <c r="R22" i="2"/>
  <c r="S22" i="2"/>
  <c r="Q23" i="2"/>
  <c r="R23" i="2"/>
  <c r="Q24" i="2"/>
  <c r="R24" i="2"/>
  <c r="S24" i="2"/>
  <c r="Q25" i="2"/>
  <c r="R25" i="2"/>
  <c r="Q26" i="2"/>
  <c r="R26" i="2"/>
  <c r="Q27" i="2"/>
  <c r="R27" i="2"/>
  <c r="S27" i="2"/>
  <c r="Q28" i="2"/>
  <c r="R28" i="2"/>
  <c r="Q29" i="2"/>
  <c r="R29" i="2"/>
  <c r="Q30" i="2"/>
  <c r="R30" i="2"/>
  <c r="Q31" i="2"/>
  <c r="R31" i="2"/>
  <c r="Q33" i="2"/>
  <c r="R33" i="2"/>
  <c r="Q34" i="2"/>
  <c r="R34" i="2"/>
  <c r="S34" i="2"/>
  <c r="P34" i="2"/>
  <c r="Q35" i="2"/>
  <c r="R35" i="2"/>
  <c r="Q36" i="2"/>
  <c r="R36" i="2"/>
  <c r="Q37" i="2"/>
  <c r="R37" i="2"/>
  <c r="Q38" i="2"/>
  <c r="R38" i="2"/>
  <c r="S38" i="2"/>
  <c r="P38" i="2"/>
  <c r="Q39" i="2"/>
  <c r="R39" i="2"/>
  <c r="S39" i="2"/>
  <c r="Q41" i="2"/>
  <c r="R41" i="2"/>
  <c r="S41" i="2"/>
  <c r="Q42" i="2"/>
  <c r="R42" i="2"/>
  <c r="Q43" i="2"/>
  <c r="R43" i="2"/>
  <c r="Q44" i="2"/>
  <c r="R44" i="2"/>
  <c r="Q45" i="2"/>
  <c r="R45" i="2"/>
  <c r="S45" i="2"/>
  <c r="T45" i="2"/>
  <c r="U45" i="2"/>
  <c r="Q46" i="2"/>
  <c r="R46" i="2"/>
  <c r="R47" i="2"/>
  <c r="R48" i="2"/>
  <c r="R49" i="2"/>
  <c r="R50" i="2"/>
  <c r="S50" i="2"/>
  <c r="T50" i="2"/>
  <c r="U50" i="2"/>
  <c r="R51" i="2"/>
  <c r="R52" i="2"/>
  <c r="S52" i="2"/>
  <c r="T52" i="2"/>
  <c r="U52" i="2"/>
  <c r="R7" i="2"/>
  <c r="Q7" i="2"/>
  <c r="S48" i="2"/>
  <c r="T48" i="2"/>
  <c r="U48" i="2"/>
  <c r="T15" i="2"/>
  <c r="U15" i="2"/>
  <c r="P15" i="2"/>
  <c r="P50" i="2"/>
  <c r="T41" i="2"/>
  <c r="U41" i="2"/>
  <c r="P41" i="2"/>
  <c r="T27" i="2"/>
  <c r="U27" i="2"/>
  <c r="P27" i="2"/>
  <c r="P52" i="2"/>
  <c r="S7" i="2"/>
  <c r="T7" i="2"/>
  <c r="U7" i="2"/>
  <c r="S42" i="2"/>
  <c r="T42" i="2"/>
  <c r="U42" i="2"/>
  <c r="S37" i="2"/>
  <c r="T37" i="2"/>
  <c r="U37" i="2"/>
  <c r="S35" i="2"/>
  <c r="P35" i="2"/>
  <c r="S31" i="2"/>
  <c r="P31" i="2"/>
  <c r="S30" i="2"/>
  <c r="P30" i="2"/>
  <c r="S29" i="2"/>
  <c r="P29" i="2"/>
  <c r="S20" i="2"/>
  <c r="P20" i="2"/>
  <c r="S18" i="2"/>
  <c r="T18" i="2"/>
  <c r="U18" i="2"/>
  <c r="S13" i="2"/>
  <c r="T13" i="2"/>
  <c r="U13" i="2"/>
  <c r="P32" i="2"/>
  <c r="T32" i="2"/>
  <c r="U32" i="2"/>
  <c r="P7" i="2"/>
  <c r="P13" i="2"/>
  <c r="S51" i="2"/>
  <c r="S49" i="2"/>
  <c r="P49" i="2"/>
  <c r="S47" i="2"/>
  <c r="P47" i="2"/>
  <c r="T34" i="2"/>
  <c r="U34" i="2"/>
  <c r="T8" i="2"/>
  <c r="U8" i="2"/>
  <c r="P45" i="2"/>
  <c r="T38" i="2"/>
  <c r="U38" i="2"/>
  <c r="S46" i="2"/>
  <c r="S44" i="2"/>
  <c r="S43" i="2"/>
  <c r="S36" i="2"/>
  <c r="S33" i="2"/>
  <c r="S28" i="2"/>
  <c r="S26" i="2"/>
  <c r="S25" i="2"/>
  <c r="S23" i="2"/>
  <c r="S19" i="2"/>
  <c r="S17" i="2"/>
  <c r="S16" i="2"/>
  <c r="S12" i="2"/>
  <c r="S11" i="2"/>
  <c r="S10" i="2"/>
  <c r="S9" i="2"/>
  <c r="S14" i="2"/>
  <c r="T14" i="2"/>
  <c r="U14" i="2"/>
  <c r="T39" i="2"/>
  <c r="U39" i="2"/>
  <c r="P39" i="2"/>
  <c r="T30" i="2"/>
  <c r="U30" i="2"/>
  <c r="P42" i="2"/>
  <c r="T35" i="2"/>
  <c r="U35" i="2"/>
  <c r="P48" i="2"/>
  <c r="T22" i="2"/>
  <c r="U22" i="2"/>
  <c r="P22" i="2"/>
  <c r="P21" i="2"/>
  <c r="T21" i="2"/>
  <c r="U21" i="2"/>
  <c r="P24" i="2"/>
  <c r="T24" i="2"/>
  <c r="U24" i="2"/>
  <c r="P14" i="2"/>
  <c r="P40" i="2"/>
  <c r="T31" i="2"/>
  <c r="U31" i="2"/>
  <c r="P18" i="2"/>
  <c r="T47" i="2"/>
  <c r="U47" i="2"/>
  <c r="T29" i="2"/>
  <c r="U29" i="2"/>
  <c r="P37" i="2"/>
  <c r="T20" i="2"/>
  <c r="U20" i="2"/>
  <c r="T10" i="2"/>
  <c r="U10" i="2"/>
  <c r="P10" i="2"/>
  <c r="P12" i="2"/>
  <c r="T12" i="2"/>
  <c r="U12" i="2"/>
  <c r="P17" i="2"/>
  <c r="T17" i="2"/>
  <c r="U17" i="2"/>
  <c r="P23" i="2"/>
  <c r="T23" i="2"/>
  <c r="U23" i="2"/>
  <c r="P26" i="2"/>
  <c r="T26" i="2"/>
  <c r="U26" i="2"/>
  <c r="T33" i="2"/>
  <c r="U33" i="2"/>
  <c r="P33" i="2"/>
  <c r="T43" i="2"/>
  <c r="U43" i="2"/>
  <c r="P43" i="2"/>
  <c r="T46" i="2"/>
  <c r="U46" i="2"/>
  <c r="P46" i="2"/>
  <c r="T49" i="2"/>
  <c r="U49" i="2"/>
  <c r="P9" i="2"/>
  <c r="T9" i="2"/>
  <c r="U9" i="2"/>
  <c r="T11" i="2"/>
  <c r="U11" i="2"/>
  <c r="P11" i="2"/>
  <c r="T16" i="2"/>
  <c r="U16" i="2"/>
  <c r="P16" i="2"/>
  <c r="T19" i="2"/>
  <c r="U19" i="2"/>
  <c r="P19" i="2"/>
  <c r="T25" i="2"/>
  <c r="U25" i="2"/>
  <c r="P25" i="2"/>
  <c r="P28" i="2"/>
  <c r="T28" i="2"/>
  <c r="U28" i="2"/>
  <c r="P36" i="2"/>
  <c r="T36" i="2"/>
  <c r="U36" i="2"/>
  <c r="T44" i="2"/>
  <c r="U44" i="2"/>
  <c r="P44" i="2"/>
  <c r="T51" i="2"/>
  <c r="U51" i="2"/>
  <c r="P5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Juliet Mora</author>
  </authors>
  <commentList>
    <comment ref="X6" authorId="0" shapeId="0" xr:uid="{00000000-0006-0000-0200-000001000000}">
      <text>
        <r>
          <rPr>
            <b/>
            <sz val="9"/>
            <color indexed="81"/>
            <rFont val="Tahoma"/>
            <family val="2"/>
          </rPr>
          <t>Año anterior</t>
        </r>
      </text>
    </comment>
  </commentList>
</comments>
</file>

<file path=xl/sharedStrings.xml><?xml version="1.0" encoding="utf-8"?>
<sst xmlns="http://schemas.openxmlformats.org/spreadsheetml/2006/main" count="616" uniqueCount="253">
  <si>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</si>
  <si>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</si>
  <si>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</si>
  <si>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</si>
  <si>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</si>
  <si>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</si>
  <si>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</si>
  <si>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</si>
  <si>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</si>
  <si>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</si>
  <si>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</si>
  <si>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</si>
  <si>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</si>
  <si>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</si>
  <si>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</si>
  <si>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</si>
  <si>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</si>
  <si>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</si>
  <si>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Consecuencia</t>
  </si>
  <si>
    <t>Valor consecuencia</t>
  </si>
  <si>
    <t>Significancia</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</si>
  <si>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</si>
  <si>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</si>
  <si>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</si>
  <si>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</si>
  <si>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</si>
  <si>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</si>
  <si>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</si>
  <si>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</si>
  <si>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</si>
  <si>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</si>
  <si>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</si>
  <si>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</si>
  <si>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</si>
  <si>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</si>
  <si>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</si>
  <si>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</si>
  <si>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</si>
  <si>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Baja</t>
  </si>
  <si>
    <t>Tolerable</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</si>
  <si>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</si>
  <si>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</si>
  <si>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</si>
  <si>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</si>
  <si>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</si>
  <si>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</si>
  <si>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</si>
  <si>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</si>
  <si>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</si>
  <si>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</si>
  <si>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</si>
  <si>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Moderada</t>
  </si>
  <si>
    <t>No tolerable</t>
  </si>
  <si>
    <t>ESSM Jamundí</t>
  </si>
  <si>
    <t>PASSM Pasto</t>
  </si>
  <si>
    <t>PAR Cali</t>
  </si>
  <si>
    <t>Situación de emergencia</t>
  </si>
  <si>
    <t>Contaminación por emisión de sustancias tóxicas</t>
  </si>
  <si>
    <t>Contaminación por generación de residuos de escombro</t>
  </si>
  <si>
    <t>Geológico - suelo</t>
  </si>
  <si>
    <t>Certero</t>
  </si>
  <si>
    <t>Alta</t>
  </si>
  <si>
    <t>Potencialmente no tolerable</t>
  </si>
  <si>
    <t>ESSM Nobsa</t>
  </si>
  <si>
    <t>PASSM Remedios</t>
  </si>
  <si>
    <t>PAR Cartagena</t>
  </si>
  <si>
    <t>Contaminación por emisión de sustancias molestas (olores)</t>
  </si>
  <si>
    <t>Contaminación por generación de residuos aprovechables</t>
  </si>
  <si>
    <t>Biológico - biodiversidad</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</si>
  <si>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</si>
  <si>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</si>
  <si>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</si>
  <si>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</si>
  <si>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</si>
  <si>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</si>
  <si>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</si>
  <si>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</si>
  <si>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</si>
  <si>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</si>
  <si>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</si>
  <si>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</si>
  <si>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</si>
  <si>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</si>
  <si>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</si>
  <si>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MATRIZ ASPECTOS E IMPACTOS AMBIENTALES</t>
  </si>
  <si>
    <t>MANUAL DEL SISTEMA INTEGRADO DE GESTIÓN</t>
  </si>
  <si>
    <t>INSTRUCCIONES DE DILIGENCIAMIENTO</t>
  </si>
  <si>
    <t>ASPECTOS E IMPACTOS AMBIENTALES - A&amp;I</t>
  </si>
  <si>
    <t>CONTROL DE CAMBIOS</t>
  </si>
  <si>
    <t>VERSIÓN</t>
  </si>
  <si>
    <t>FECHA</t>
  </si>
  <si>
    <t>DESCRIPCIÓN DEL CAMBIO</t>
  </si>
  <si>
    <t>Creación del documento</t>
  </si>
  <si>
    <t>Valoración y control del aspecto e impacto ambiental 2019-2020</t>
  </si>
  <si>
    <t>Valoración y control del aspecto e impacto ambiental 2020 extraordinaria</t>
  </si>
  <si>
    <t>Valoración y control del aspecto e impacto ambiental 2021</t>
  </si>
  <si>
    <t>Actualización metodo y ajuste a la matriz para la identificación, valoración y significancia de los aspectos e impactos ambientales 2022</t>
  </si>
  <si>
    <t>Actualización de la valoración y control del aspecto e impacto ambiental 2023</t>
  </si>
  <si>
    <t>ELABORÓ</t>
  </si>
  <si>
    <t>REVISÓ</t>
  </si>
  <si>
    <t>APROBÓ</t>
  </si>
  <si>
    <r>
      <t xml:space="preserve">Nombre: </t>
    </r>
    <r>
      <rPr>
        <sz val="10"/>
        <color rgb="FF000000"/>
        <rFont val="Arial Narrow"/>
        <family val="2"/>
      </rPr>
      <t>Yenny Yassiris Gómez Pinilla</t>
    </r>
    <r>
      <rPr>
        <b/>
        <sz val="10"/>
        <color rgb="FF000000"/>
        <rFont val="Arial Narrow"/>
        <family val="2"/>
      </rPr>
      <t xml:space="preserve">
Cargo:</t>
    </r>
    <r>
      <rPr>
        <sz val="10"/>
        <color rgb="FF000000"/>
        <rFont val="Arial Narrow"/>
        <family val="2"/>
      </rPr>
      <t xml:space="preserve">  Contratista Grupo de Planeación</t>
    </r>
  </si>
  <si>
    <r>
      <t xml:space="preserve">Nombre: </t>
    </r>
    <r>
      <rPr>
        <sz val="10"/>
        <color rgb="FF000000"/>
        <rFont val="Arial Narrow"/>
        <family val="2"/>
      </rPr>
      <t>Esteban Felipe Castillo Jimenez</t>
    </r>
    <r>
      <rPr>
        <b/>
        <sz val="10"/>
        <color rgb="FF000000"/>
        <rFont val="Arial Narrow"/>
        <family val="2"/>
      </rPr>
      <t xml:space="preserve">
Cargo:</t>
    </r>
    <r>
      <rPr>
        <sz val="10"/>
        <color rgb="FF000000"/>
        <rFont val="Arial Narrow"/>
        <family val="2"/>
      </rPr>
      <t xml:space="preserve">  Coordinador Grupo de Planeación
 </t>
    </r>
    <r>
      <rPr>
        <b/>
        <sz val="10"/>
        <color rgb="FF000000"/>
        <rFont val="Arial Narrow"/>
        <family val="2"/>
      </rPr>
      <t xml:space="preserve">
Nombre</t>
    </r>
    <r>
      <rPr>
        <sz val="10"/>
        <color rgb="FF000000"/>
        <rFont val="Arial Narrow"/>
        <family val="2"/>
      </rPr>
      <t>: Diego Armando Lozano Salcedo</t>
    </r>
    <r>
      <rPr>
        <b/>
        <sz val="10"/>
        <color rgb="FF000000"/>
        <rFont val="Arial Narrow"/>
        <family val="2"/>
      </rPr>
      <t xml:space="preserve">
Cargo:</t>
    </r>
    <r>
      <rPr>
        <sz val="10"/>
        <color rgb="FF000000"/>
        <rFont val="Arial Narrow"/>
        <family val="2"/>
      </rPr>
      <t xml:space="preserve">  Contratista Grupo de Planeación</t>
    </r>
  </si>
  <si>
    <r>
      <t xml:space="preserve">Nombre: </t>
    </r>
    <r>
      <rPr>
        <sz val="10"/>
        <color rgb="FF000000"/>
        <rFont val="Arial Narrow"/>
        <family val="2"/>
      </rPr>
      <t>Esteban Felipe Castillo Jimenez</t>
    </r>
    <r>
      <rPr>
        <b/>
        <sz val="10"/>
        <color rgb="FF000000"/>
        <rFont val="Arial Narrow"/>
        <family val="2"/>
      </rPr>
      <t xml:space="preserve">
Cargo:</t>
    </r>
    <r>
      <rPr>
        <sz val="10"/>
        <color rgb="FF000000"/>
        <rFont val="Arial Narrow"/>
        <family val="2"/>
      </rPr>
      <t xml:space="preserve">  Coordinador Grupo de Planeación
 </t>
    </r>
  </si>
  <si>
    <t>INSTRUCCIONES</t>
  </si>
  <si>
    <t>El documento está compuesto por tres hojas de la siguiente manera:</t>
  </si>
  <si>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interactuan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</si>
  <si>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</si>
  <si>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r>
      <t>GD-GENERAL</t>
    </r>
    <r>
      <rPr>
        <sz val="9"/>
        <color indexed="8"/>
        <rFont val="Arial Narrow"/>
        <family val="2"/>
      </rPr>
      <t>: En esta hoja se gráfican los resultados obtenidos en la hojaTD-A&amp;I. El gráfico es dinámico.</t>
    </r>
  </si>
  <si>
    <t>HOJA A&amp;I</t>
  </si>
  <si>
    <r>
      <rPr>
        <b/>
        <sz val="9"/>
        <color indexed="8"/>
        <rFont val="Arial Narrow"/>
        <family val="2"/>
      </rPr>
      <t xml:space="preserve">Fecha de registro: </t>
    </r>
    <r>
      <rPr>
        <sz val="9"/>
        <color indexed="8"/>
        <rFont val="Arial Narrow"/>
        <family val="2"/>
      </rPr>
      <t>se debe registrar la fecha en la que se identifica la fuente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</si>
  <si>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</si>
  <si>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</si>
  <si>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r>
      <rPr>
        <b/>
        <sz val="9"/>
        <color indexed="8"/>
        <rFont val="Arial Narrow"/>
        <family val="2"/>
      </rPr>
      <t xml:space="preserve">Proceso: </t>
    </r>
    <r>
      <rPr>
        <sz val="9"/>
        <color indexed="8"/>
        <rFont val="Arial Narrow"/>
        <family val="2"/>
      </rPr>
      <t>Conjunto de actividades interrelacionadas o que interactúan entre si y que estan determinadas de acuerdo al mapa de procesos definido para la ANM. Se realiza la agrupación de los procesos de acuerdo a la naturaleza de las actividades, carateristicas y similud en la operación.</t>
    </r>
  </si>
  <si>
    <r>
      <rPr>
        <b/>
        <sz val="9"/>
        <color indexed="8"/>
        <rFont val="Arial Narrow"/>
        <family val="2"/>
      </rPr>
      <t xml:space="preserve">Actividades: </t>
    </r>
    <r>
      <rPr>
        <sz val="9"/>
        <color indexed="8"/>
        <rFont val="Arial Narrow"/>
        <family val="2"/>
      </rPr>
      <t xml:space="preserve">Se presenta la priorización de las actividades que se desarrollan en la ANM, donde se identifican y priorizan los aspectos e impactos mas relevantes </t>
    </r>
  </si>
  <si>
    <r>
      <t xml:space="preserve">Descripción de la Actividad: </t>
    </r>
    <r>
      <rPr>
        <sz val="9"/>
        <color indexed="8"/>
        <rFont val="Arial Narrow"/>
        <family val="2"/>
      </rPr>
      <t>se realiza la descripción general de las acciones o tareas específicas que se desarrollan por cada actividad</t>
    </r>
    <r>
      <rPr>
        <b/>
        <sz val="9"/>
        <color rgb="FF000000"/>
        <rFont val="Arial Narrow"/>
        <family val="2"/>
      </rPr>
      <t xml:space="preserve">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</si>
  <si>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</si>
  <si>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</si>
  <si>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</si>
  <si>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</si>
  <si>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</si>
  <si>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</si>
  <si>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</si>
  <si>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seleciconar el impacto ambiental que se genera del aspecto ambiental que se ha identificado.</t>
    </r>
  </si>
  <si>
    <r>
      <rPr>
        <b/>
        <sz val="9"/>
        <color indexed="8"/>
        <rFont val="Arial Narrow"/>
        <family val="2"/>
      </rPr>
      <t>Tipo de impacto: 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</si>
  <si>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interactua o interviene en la actividad</t>
    </r>
  </si>
  <si>
    <t>Sección valoración del aspecto e impacto ambiental A&amp;I (inicial o secuencial):</t>
  </si>
  <si>
    <r>
      <rPr>
        <b/>
        <sz val="9"/>
        <color indexed="8"/>
        <rFont val="Arial Narrow"/>
        <family val="2"/>
      </rPr>
      <t>Fecha de valoración:</t>
    </r>
    <r>
      <rPr>
        <sz val="9"/>
        <color indexed="8"/>
        <rFont val="Arial Narrow"/>
        <family val="2"/>
      </rPr>
      <t xml:space="preserve"> se debe escribir la fecha en la que se realiza la valoración inicial del aspecto e impacto ambiental.</t>
    </r>
  </si>
  <si>
    <r>
      <rPr>
        <b/>
        <sz val="9"/>
        <color indexed="8"/>
        <rFont val="Arial Narrow"/>
        <family val="2"/>
      </rPr>
      <t>Probabilidad:</t>
    </r>
    <r>
      <rPr>
        <sz val="9"/>
        <color indexed="8"/>
        <rFont val="Arial Narrow"/>
        <family val="2"/>
      </rPr>
      <t xml:space="preserve"> se debe escoger la probabilidad en una escala de 1 (improbable) - 3 (probable) - 5 (certero) en la cual se puede presentar el aspecto e impacto ambiental, siempre respondiendo a la siguiente pregunta ¿Qué tan probable es que el impacto y por ende el aspecto ambiental genere efectos sobre el medio ambiente?</t>
    </r>
  </si>
  <si>
    <r>
      <rPr>
        <b/>
        <sz val="9"/>
        <color indexed="8"/>
        <rFont val="Arial Narrow"/>
        <family val="2"/>
      </rPr>
      <t xml:space="preserve">Consecuencia: </t>
    </r>
    <r>
      <rPr>
        <sz val="9"/>
        <color indexed="8"/>
        <rFont val="Arial Narrow"/>
        <family val="2"/>
      </rPr>
      <t>se debe escoger la consecuencia en una escala de 1 (bajo) - 3 (medio) - 5 (alto) en la cual el aspecto e impacto ambiental puede generar algun efecto, siempre respondiendo a la siguiente pregunta ¿Qué tan significativo puede ser el efecto que puede generar el impacto y por ende el aspecto ambiental sobre el medio ambiente?</t>
    </r>
  </si>
  <si>
    <r>
      <t xml:space="preserve">Valoración inicial:  </t>
    </r>
    <r>
      <rPr>
        <sz val="9"/>
        <color indexed="8"/>
        <rFont val="Arial Narrow"/>
        <family val="2"/>
      </rPr>
      <t>el valor será calculado automaticamente por el calculo que se realiza entre  la probabilidad y la consecuencia. Podrá obtener los valores de alto, moderado o bajo.</t>
    </r>
  </si>
  <si>
    <r>
      <rPr>
        <b/>
        <sz val="9"/>
        <color indexed="8"/>
        <rFont val="Arial Narrow"/>
        <family val="2"/>
      </rPr>
      <t>Valor probabilidad, Valor consecuencial, Valor valoración inicial (año):</t>
    </r>
    <r>
      <rPr>
        <sz val="9"/>
        <color indexed="8"/>
        <rFont val="Arial Narrow"/>
        <family val="2"/>
      </rPr>
      <t xml:space="preserve">  los valores seran calculados automaticamente de acuerdo a los criterios cualitativos que se escogan en la probabilidad, consecuencia y valoración inicial. Los resultados seran cuantitativos de acuerdo a los criterios de valoración definidos en la tabla de "Valoración Significancia y Susceptibilidad Aspectos e impactos ambientales" detallados en el procedimiento EST1-P-005-I-001_V3 INSTRUCTIVO ASPECTOS E IMPACTOS AMBIENTALES</t>
    </r>
  </si>
  <si>
    <r>
      <rPr>
        <b/>
        <sz val="9"/>
        <color indexed="8"/>
        <rFont val="Arial Narrow"/>
        <family val="2"/>
      </rPr>
      <t>Significancia del A&amp;I:</t>
    </r>
    <r>
      <rPr>
        <sz val="9"/>
        <color indexed="8"/>
        <rFont val="Arial Narrow"/>
        <family val="2"/>
      </rPr>
      <t xml:space="preserve"> el valor será calculado atomaticamente en el cual se establecerá si el aspecto e impacto ambiental valorado es tolerable, protencialmente no tolerable o no tolerable.</t>
    </r>
  </si>
  <si>
    <r>
      <rPr>
        <b/>
        <sz val="9"/>
        <color indexed="8"/>
        <rFont val="Arial Narrow"/>
        <family val="2"/>
      </rPr>
      <t xml:space="preserve">Control ambiental: </t>
    </r>
    <r>
      <rPr>
        <sz val="9"/>
        <color indexed="8"/>
        <rFont val="Arial Narrow"/>
        <family val="2"/>
      </rPr>
      <t>el valor será calculado automaticamente de acuerdo a los resutlados de la significancia del aspecto e impacto ambiental. Sólo requerirá control ambiental, los aspectos e impactos ambientales no tolerables.</t>
    </r>
  </si>
  <si>
    <r>
      <rPr>
        <b/>
        <sz val="9"/>
        <color indexed="8"/>
        <rFont val="Arial Narrow"/>
        <family val="2"/>
      </rPr>
      <t>Descripción de la valoración inicial y el control del aspecto e impacto ambiental:</t>
    </r>
    <r>
      <rPr>
        <sz val="9"/>
        <color indexed="8"/>
        <rFont val="Arial Narrow"/>
        <family val="2"/>
      </rPr>
      <t xml:space="preserve"> se debe describir la razón por la cual se realizó la valoración del aspecto e impacto ambiental o los ajustes que se realicen sobre esta.</t>
    </r>
  </si>
  <si>
    <t>Sección desempeño ambiental año (número de año):</t>
  </si>
  <si>
    <r>
      <rPr>
        <b/>
        <sz val="9"/>
        <color indexed="8"/>
        <rFont val="Arial Narrow"/>
        <family val="2"/>
      </rPr>
      <t>Unidad de medición:</t>
    </r>
    <r>
      <rPr>
        <sz val="9"/>
        <color indexed="8"/>
        <rFont val="Arial Narrow"/>
        <family val="2"/>
      </rPr>
      <t xml:space="preserve"> si el aspecto e impacto ambiental se encuentra bajo control, se debió haber establecido una unidad de medición bajo la cual se llevará su control. En este espacio se debe poner dicha unidad de medición.</t>
    </r>
  </si>
  <si>
    <r>
      <rPr>
        <b/>
        <sz val="9"/>
        <color indexed="8"/>
        <rFont val="Arial Narrow"/>
        <family val="2"/>
      </rPr>
      <t>Desempeño ambiental (del año anterior):</t>
    </r>
    <r>
      <rPr>
        <sz val="9"/>
        <color indexed="8"/>
        <rFont val="Arial Narrow"/>
        <family val="2"/>
      </rPr>
      <t xml:space="preserve"> si el aspecto e impacto ambiental se encuentra bajo control, se debe tener un control sobre su desempeño ambiental para lo cual tendrá que ponerse en esta casilla el valor del desempeño del año anterior.</t>
    </r>
  </si>
  <si>
    <r>
      <rPr>
        <b/>
        <sz val="9"/>
        <color indexed="8"/>
        <rFont val="Arial Narrow"/>
        <family val="2"/>
      </rPr>
      <t xml:space="preserve">Meta porcentual (del año anterior): </t>
    </r>
    <r>
      <rPr>
        <sz val="9"/>
        <color indexed="8"/>
        <rFont val="Arial Narrow"/>
        <family val="2"/>
      </rPr>
      <t>si el aspecto e impacto ambiental se encuentra bajo control, se debe poner el valor de la meta establecida para el año anterior.</t>
    </r>
  </si>
  <si>
    <r>
      <rPr>
        <b/>
        <sz val="9"/>
        <color indexed="8"/>
        <rFont val="Arial Narrow"/>
        <family val="2"/>
      </rPr>
      <t>Meta unitaria:</t>
    </r>
    <r>
      <rPr>
        <sz val="9"/>
        <color indexed="8"/>
        <rFont val="Arial Narrow"/>
        <family val="2"/>
      </rPr>
      <t xml:space="preserve"> el sistema calculará automaticamente el valor de la meta unitaria de acuerdo al valor del desempeño ambiental del año anterior y la meta establecida para el año anterior.</t>
    </r>
  </si>
  <si>
    <r>
      <rPr>
        <b/>
        <sz val="9"/>
        <color indexed="8"/>
        <rFont val="Arial Narrow"/>
        <family val="2"/>
      </rPr>
      <t xml:space="preserve">Desempeño: </t>
    </r>
    <r>
      <rPr>
        <sz val="9"/>
        <color indexed="8"/>
        <rFont val="Arial Narrow"/>
        <family val="2"/>
      </rPr>
      <t>se debe poner el valor del desempeño del periodo sobre el cual se requiere hacer el cálculo.</t>
    </r>
  </si>
  <si>
    <r>
      <rPr>
        <b/>
        <sz val="9"/>
        <color indexed="8"/>
        <rFont val="Arial Narrow"/>
        <family val="2"/>
      </rPr>
      <t xml:space="preserve">Desviación de la meta: </t>
    </r>
    <r>
      <rPr>
        <sz val="9"/>
        <color indexed="8"/>
        <rFont val="Arial Narrow"/>
        <family val="2"/>
      </rPr>
      <t>el sistema calculará automáticamente el valor positivo (superavit - sobrecumplimiento) o negativo (déficit - incumplimiento) de la meta establecida para la vigencia sobre la cual se requiere realizar la medición y por ende el control ambiental.</t>
    </r>
  </si>
  <si>
    <t>HOJA TD-A&amp;I</t>
  </si>
  <si>
    <t>En esta hoja se podrán generar informes sobre los aspectos e impactos ambientales bajo el modelo por procesos de la Entidad con la herramienta de tablas dinamicas de Microsoft Excel.</t>
  </si>
  <si>
    <t>La hoja tiene predeterminados filtros y demás información que facilita la generación de reportes, no obstante, cada usuario de acuerdo a su necesidad podrá modificar la información para la lectura que requiera.</t>
  </si>
  <si>
    <t>HOJA GD-GENERAL</t>
  </si>
  <si>
    <t>En esta hoja se podrán gráficar los informes sobre los aspectos e impactos ambientales bajo el modelo por procesos de la Entidad, de acuerdo con la información que se filtre en la hoja TD-A&amp;I</t>
  </si>
  <si>
    <t>PLANEACION ESTRATÉGICA</t>
  </si>
  <si>
    <t>CÓDIGO: EST1-P-005-F-009</t>
  </si>
  <si>
    <t>FORMATO</t>
  </si>
  <si>
    <t>VERSIÓN: 2</t>
  </si>
  <si>
    <t>FECHA DE VIGENCIA: 07/sept./2022</t>
  </si>
  <si>
    <t xml:space="preserve">Fecha de registro: </t>
  </si>
  <si>
    <t>Identificación de Procesos, Actividades, Productos y Servicios</t>
  </si>
  <si>
    <t>Identificación del aspecto e impacto ambiental</t>
  </si>
  <si>
    <t>Valoración inicial del aspecto e impacto ambiental A&amp;I - Año 2023</t>
  </si>
  <si>
    <t>Desempeño ambiental año 2023</t>
  </si>
  <si>
    <t>Fecha de Valoración inicial: 1 noviembre 2023</t>
  </si>
  <si>
    <t>Macroprocesos</t>
  </si>
  <si>
    <t>Procesos</t>
  </si>
  <si>
    <t>Actividades</t>
  </si>
  <si>
    <t>Descripción de la Actividad</t>
  </si>
  <si>
    <t>Producto/Servicio</t>
  </si>
  <si>
    <t>Tipo de sede</t>
  </si>
  <si>
    <t>Sede</t>
  </si>
  <si>
    <t>Descripción de condición</t>
  </si>
  <si>
    <t>Aspecto ambiental</t>
  </si>
  <si>
    <t>Impacto ambiental</t>
  </si>
  <si>
    <t>Componente ambiental</t>
  </si>
  <si>
    <t>Valoración inicial</t>
  </si>
  <si>
    <t>Valor valoración inicial 2023</t>
  </si>
  <si>
    <t>Significancia del A&amp;I inicial</t>
  </si>
  <si>
    <t>Control ambiental inicial</t>
  </si>
  <si>
    <t>Descripción de la valoración inicial y el control del aspecto e impacto ambiental 2023</t>
  </si>
  <si>
    <t>Unidad de medición</t>
  </si>
  <si>
    <t>Desempeño ambiental 2022</t>
  </si>
  <si>
    <t>Meta porcentual 2023</t>
  </si>
  <si>
    <t>Meta unitaria 2023</t>
  </si>
  <si>
    <t>Desempeño ambiental 2023</t>
  </si>
  <si>
    <t>Desviación meta 2023</t>
  </si>
  <si>
    <t>Estratégicos
Misionales
Apoyo
Evaluación</t>
  </si>
  <si>
    <t>Planeación Estratégica
Gestión Integral de las Comunicaciones y Relacionamiento
Delimitación y Declaración de Áreas y Zonas de Interés
Gestión de la Inversión Minera
Generación de Títulos Mineros
Gestión Integral para el Seguimiento y control a los Títulos Mineros
Seguridad Minera
Gestión Integral de la Información Minera
Atención Integral y servicios a Grupos de Interés
Adquisición de Bienes y Servicios
Administración de Bienes y Servicios
Gestión Financiera
Administración de Tecnologías e Información
Gestión del Talento Humano
Gestión Jurídica
Gestión Documental
Evaluación, Control y Mejora</t>
  </si>
  <si>
    <t>Administrativas</t>
  </si>
  <si>
    <t>Formulación y elaboración de documentos de planeación, técnicos, legales y financieros (presupuesto, cronogramas, planes, informes, inventarios, proyectos, estructuración de documentos para contratación, etc)
Seguimiento y supervisión de contratos (proveedores y contratistas)
Definición de políticas y lineamientos para la Gestión
Auditorías de Gestión y SIG
Capacitación, asesoría, relacionamiento y formación
Reportes de seguimiento (Indicadores, trámites, proyectos de inversión, informes de Ley, Rendición de cuentas, etc)
Talento Humano (Evaluaciones de desempeño, manuales de funciones, nómina, SG-SST, etc)
Actualización y manejo de documentos (Gestión Documental y SIG)
Gestión Financiera (registros contables, facturación y recaudo de cuentas, pagos, etc)
Normograma y representación Legal</t>
  </si>
  <si>
    <t>Manuales 
Procedimientos 
Instructivos
Actos administrativos
Conceptos e informes técnicos Contratos
Correspondencia 
Planes de mejora
Generación de ingresos por Canon Superficiario</t>
  </si>
  <si>
    <t>La operación se desarrolla bajo condiciones normales</t>
  </si>
  <si>
    <t xml:space="preserve">Los residuos aprovechables que se generan en el Sede central  a la fecha cuentan con control, pero se identifica inadecuada clasificación a pesar de que existe código de clasificación de colores donde se ha socializado y comunicado en diferentes momentos y herramientas tecnológicas.
Programa de gestión integral de residuos sólidos.
Recopilar información de la generación de residuos y de las personas vinculadas a la sede. 
Realizar seguimiento trimestral de los programas ambientales de la sede.
Socializar y enviar comunicación del comportamiento del programa ambiental de la generación de residuos en la sede 
Actividades de sensibilización, capacitación y/o divulgación en buenas prácticas para la Gestión integral de los residuos.
Mesas de trabajo y recepción de ideas y/o sugerencias para la mitigación y control del aspecto e impacto identificado. </t>
  </si>
  <si>
    <t xml:space="preserve">En Sede Central las condiciones actuales de funcionamiento se identifica que el consumo de papel no es elevado, la mayoría de las actividades que se realizan en la sede se hacen de manera  digital o virtualmente. 
La cantidad de elementos de oficina  por las condiciones actuales de funcionamiento, el consumo de estos elementos es mínimo. 
Se cuenta con una cantidad considerable de equipos de cómputo, no obstante, estos no son de alta rotación y cambio.
Sensibilización sobre el uso, reutilización y ahorro del papel. </t>
  </si>
  <si>
    <t>El recurso humano se encuentra vinculado de manera formal de acuerdo con sus actividades laborales. 
Pieza comunicativa recurso humano.
Recopilar información de las personas vinculadas a la sede.</t>
  </si>
  <si>
    <t>Los residuos aprovechables que se generan en Sede Central cuentan con control y se gestiona su aprovechamiento con el gestor de residuos del Edificio con El Porvenir.
Actividades de sensibilización, capacitación y/o divulgación en buenas prácticas para la Gestión integral de los residuos.</t>
  </si>
  <si>
    <t xml:space="preserve">Se definió el programa de gestión integral del consumo de energía eléctrica como control ambiental por la valoración total de todos los procesos. desde el año 2019, se continúa con control de energía.
Se identifica que hay elementos de alto consumo energético eléctrico para las actividades administrativas como computadores, impresoras, luminarias, aires acondicionados y  servidores. A la fecha y por el modelo de funcionamiento de la sede, los computadores permanecen conectados. Se debe resaltar que la sede cuenta con sistemas ahorradores de energía y su sistema de  iluminación funciona con tecnología.
Programa gestión integral del consumo de energía eléctrica.
Recopilar información del consumo de energía y de las personas vinculadas a la sede central.
Socializar información del programa ambiental Gestión integral del consumo de energía eléctrica en la sede.
Socializar y enviar comunicación del comportamiento del programa ambiental del consumo de energía en la sede.
Solicitar a la OTI reporte de consumo de los equipos eléctricos y electrónicos de la sede.
Actividades de sensibilización, capacitación y/o divulgación en ahorro y uso eficiente de la energía eléctrica.  
Mantenimiento luminarias y aire acondicionado (Sujeto a disponibilidad o contratación por servicios administrativos)
Mesas de trabajo y recepción de ideas y/o sugerencias para la mitigación y control del aspecto e impacto identificado. </t>
  </si>
  <si>
    <t>Apoyo</t>
  </si>
  <si>
    <t>Administración de bienes y servicios</t>
  </si>
  <si>
    <t>Servicios generales</t>
  </si>
  <si>
    <t>Limpieza y aseo
Cafetería
Manejo de sustancias químicas
Servicios de vigilancia y seguridad privada
Uso en unidades sanitarias y consumo humano.</t>
  </si>
  <si>
    <t>Registros</t>
  </si>
  <si>
    <t>Actividades de sensibilización, capacitación y/o divulgación en buenas prácticas en el uso del recurso hídrico.
Realizar seguimiento semestral del consumo del recurso hídrico (Facturas suministradas por servicios administrativos)</t>
  </si>
  <si>
    <t>Para la Sede central se identifica que existen fuentes de consumo de agua potable uso humano (cafetería) lo cual no refleja un impacto ambiental significante.
Actividades de sensibilización, capacitación y/o divulgación en buenas prácticas en el uso del recurso hídrico.</t>
  </si>
  <si>
    <t xml:space="preserve">En sede central se cuenta con sistema ahorrador de agua por medio de aprovechamiento de aguas lluvias que son utilizadas para uso en unidades sanitarias y actividades de limpieza y desinfección. </t>
  </si>
  <si>
    <t>La valoración total del aspecto e impacto ambiental para la sede resulta tolerable, sin embargo como medida de prevención se establecen controles teniendo en cuenta que la frecuencia de la actividad y la magnitud del impacto, es tal que puede escalar a un impacto no tolerable y/o potencialmente no tolerable.
Socialización y/o divulgación de los Procedimientos operativos normalizados Emergencias ambientales PON
Hojas de seguridad sustancias químicas.</t>
  </si>
  <si>
    <t>Los residuos orgánicos que se generan en Sede Central tienen control y programa de Gestión de residuos desde el año 2019, a pesar de que existe código de clasificación de colores, se identifica inadecuada clasificación.
actividades de sensibilización, capacitación y/o divulgación en buenas prácticas para la Gestión integral de los residuos.</t>
  </si>
  <si>
    <t>La valoración total del aspecto e impacto ambiental para la sede resulta tolerable, sin embargo como medida de prevención se establecen controles teniendo en cuenta que la frecuencia de la actividad y la magnitud del impacto, es tal que puede escalar a un impacto no tolerable y/o potencialmente no tolerable.
Plan de gestión integral de residuos peligrosos y especiales - PGIRS RESPEL
Seguimiento de los gestores de residuos peligrosos contratados por la ANM.</t>
  </si>
  <si>
    <t xml:space="preserve">Los residuos aprovechables que se generan en el Sede central  a la fecha cuentan con control, pero se identifica inadecuada clasificación a pesar de que existe código de clasificación de colores donde se ha socializado y comunicado en diferentes momentos y herramientas tecnológicas.
Programa de gestión integral de residuos sólidos.
Recopilar información de la generación de residuos y de las personas vinculadas a la sede central
Realizar seguimiento trimestral de los programas ambientales de la sede.
Socializar y enviar comunicación del comportamiento del programa ambiental de la generación de residuos en la sede central
Actividades de sensibilización, capacitación y/o divulgación en buenas prácticas para la Gestión integral de los residuos.
Mesas de trabajo y recepción de ideas y/o sugerencias para la mitigación y control del aspecto e impacto identificado. </t>
  </si>
  <si>
    <t xml:space="preserve">Los residuos No aprovechables que se generan en Sede Central cuentan con control mensual y programa de Gestión integral de los residuos que van directamente a relleno sanitario.
Programa de gestión integral de residuos sólidos.
Recopilar información de la generación de residuos y de las personas vinculadas a la sede central
Realizar seguimiento trimestral de los programas ambientales de la sede.
Socializar y enviar comunicación del comportamiento del programa ambiental de la generación de residuos en la sede central
Actividades de sensibilización, capacitación y/o divulgación en buenas prácticas para la Gestión integral de los residuos.
Mesas de trabajo y recepción de ideas y/o sugerencias para la mitigación y control del aspecto e impacto identificado. </t>
  </si>
  <si>
    <t>Los residuos que se generan en el contrato de servicios generales como los recipientes de los envases de los productos de aseo no se desechan en la sede ya que tienen componente químicos considerados residuos peligrosos, es por esto que el proveedor realiza su disposición directamente.</t>
  </si>
  <si>
    <t xml:space="preserve">En Sede Central las materias primas e insumos que utilizan en servicios generales son aquellos que utilizan en cafetería como vasos, mezcladores, así mismo para aseo y limpieza de las instalaciones, la calificación de la probabilidad por la consecuencia se evalúa de forma potencialmente no tolerable ya que son insumos de un solo uso y se utilizan de manera frecuente.
Actividades de sensibilización, capacitación y/o divulgación en buenas prácticas para la Gestión integral de los residuos.
</t>
  </si>
  <si>
    <t>El recurso humano se encuentra vinculado de manera formal de acuerdo con sus actividades laborales. 
Pieza comunicativa recurso humano.</t>
  </si>
  <si>
    <t xml:space="preserve">Se definió el programa de gestión integral del consumo de energía eléctrica como control ambiental por la valoración total de todos los procesos. desde el año 2019, se continúa con control de energía.
Se identifica que hay elementos de alto consumo energético eléctrico para las actividades de servicios Generales son greca, neveras y  brilladoras.  Se debe resaltar que la sede cuenta con sistemas ahorradores de energía y su sistema de  iluminación funciona con tecnología.
Programa gestión integral del consumo de energía eléctrica.
Recopilar información del consumo de energía y de las personas vinculadas a la sede.
Socializar información del programa ambiental Gestión integral del consumo de energía eléctrica de la sede central 
Enviar comunicación del comportamiento del programa ambiental del consumo de energía en la sede central
Actividades de sensibilización, capacitación y/o divulgación en ahorro y uso eficiente de la energía eléctrica.  
Mesas de trabajo y recepción de ideas y/o sugerencias para la mitigación y control del aspecto e impacto identificado. 
</t>
  </si>
  <si>
    <t>Se identificaron insumos de aseo que por sus componentes químicos pueden generar contaminación de olores, como lo detergentes o desinfectantes.
Adecuado almacenamiento y manejo de sustancias químicas.
Hojas de seguridad de sustancias químicas</t>
  </si>
  <si>
    <t>Servicios generales para el desarrollo de sus actividades cuentan con elementos como brilladoras que pueden generar contaminación de ruido, pero su consecuencia es baja ya que la utilización de esta es mínima.</t>
  </si>
  <si>
    <t>Misional</t>
  </si>
  <si>
    <t>Administración de bienes y servicios
Administración de tecnologías e información
Gestión Documental</t>
  </si>
  <si>
    <t>Mantenimiento</t>
  </si>
  <si>
    <t>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</si>
  <si>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Registros e informes</t>
  </si>
  <si>
    <t>En la sede se cuenta con equipos que contienen sustancias que pueden ocasionar contaminación por Gases Efecto Invernadero (GEI) como son los aparatos eléctricos y electrónicos, el no adecuado mantenimiento de los aires acondicionados.
Revisión de mantenimiento de equipos propios y alquilados de la ANM.</t>
  </si>
  <si>
    <t>En la sede central cuenta con equipos que contienen sustancias que pueden ocasionar contaminación por sustancias tóxicas que existen en los absorbedores, que son equipos utilizados en las actividades de fiscalización.
Revisión del adecuado almacenamiento de los equipos. 
Revisión de mantenimiento de equipos propios y alquilados de la ANM.</t>
  </si>
  <si>
    <t>Se identificaron que pueden existir sustancias para la limpieza y mantenimiento de los equipos o infraestructura que por sus componentes químicos pueden generar contaminación de olores, como lo detergentes, pinturas, desinfectantes y otro insumos.
Hojas de seguridad sustancias químicas.</t>
  </si>
  <si>
    <t>En la sede existen aparatos eléctricos y electrónicos que emiten sonidos que son tolerables para las condiciones de los trabajadores</t>
  </si>
  <si>
    <t>Actividades de sensibilización, capacitación y/o divulgación en buenas prácticas en el uso del recurso hídrico.</t>
  </si>
  <si>
    <t>Para la Sede central se identifica que existen fuentes de consumo de agua potable uso humano (cafetería) lo cual no refleja un impacto ambiental significante.
Actividades de sensibilización, capacitación y/o divulgación en buenas prácticas para la Gestión integral del recurso hídrico</t>
  </si>
  <si>
    <t>En sede central se cuenta con sistema ahorrador de agua por medio de aprovechamiento de aguas lluvias que son utilizadas para uso en unidades sanitarias y actividades de limpieza y desinfección. 
Actividades de sensibilización, capacitación y/o divulgación en buenas prácticas para la Gestión integral del recurso hídrico</t>
  </si>
  <si>
    <t>La valoración inicial del aspecto e impacto ambiental para la sede resulta tolerable, sin embargo, como medida de prevención se establecen controles teniendo en cuenta que la frecuencia de la actividad y la magnitud del impacto, es tal que puede escalar a un impacto no tolerable y/o potencialmente no tolerable.
Socialización y/o divulgación de los Procedimientos operativos normalizados Emergencias ambientales PON.
Hojas de seguridad sustancias químicas.</t>
  </si>
  <si>
    <t>En la sede Central se cuenta con insumos que por sus características después de su uso son considerados residuos peligrosos como lo son, luminarias, toner, kit de mantenimiento de impresoras, equipos de computo y demás aparatos eléctricos y electrónicos. 
Plan de gestión integral de residuos peligrosos y especiales -pgirs respel
Seguimiento de los gestores de residuos peligrosos contratados por la ANM.</t>
  </si>
  <si>
    <t xml:space="preserve">Los residuos aprovechables que se generan en el Sede central  a la fecha cuentan con control, pero se identifica inadecuada clasificación a pesar de que existe código de clasificación de colores donde se ha socializado y comunicado en diferentes momentos y herramientas tecnológicas.
Programa de gestión integral de residuos sólidos.
Recopilar información de la generación de residuos y de las personas vinculadas a la sede central
Realizar seguimiento trimestral de los programas ambientales de la sede.
Socializar y enviar comunicación del comportamiento del programa ambiental de la generación de residuos en la sede central.
Actividades de sensibilización, capacitación y/o divulgación en buenas prácticas para la Gestión integral de los residuos.
Mesas de trabajo y recepción de ideas y/o sugerencias para la mitigación y control del aspecto e impacto identificado. </t>
  </si>
  <si>
    <t xml:space="preserve">Los residuos No aprovechables que se generan en Sede Central cuentan con control mensual y programa de Gestión integral de los residuos que van directamente a relleno sanitario.
Programa de gestión integral de residuos sólidos.
Recopilar información de la generación de residuos y de las personas vinculadas  a la sede.
Realizar seguimiento trimestral de los programas ambientales de la sede.
Socializar y enviar comunicación del comportamiento del programa ambiental de la generación de residuos en la sede central
Actividades de sensibilización, capacitación y/o divulgación en buenas prácticas para la Gestión integral de los residuos.
Mesas de trabajo y recepción de ideas y/o sugerencias para la mitigación y control del aspecto e impacto identificado. </t>
  </si>
  <si>
    <t xml:space="preserve">En Sede Central las materias primas e insumos que utilizan  para mantenimientos de las instalaciones se encuentran en una valoración potencialmente no Tolerable.
Sensibilización uso racional de los recursos naturales, como control de prevención para evitar que su significancia aumente a No tolerable </t>
  </si>
  <si>
    <t xml:space="preserve">El recurso humano se encuentra vinculado de manera formal de acuerdo con sus actividades laborales. 
Pieza comunicativa recurso humano.
</t>
  </si>
  <si>
    <t>En sede central se cuenta con permiso de aviso en fachada que identifica la sede de la ANM
Comunicación a servicios administrativos para la adecuación de la publicidad exterior visual.</t>
  </si>
  <si>
    <t xml:space="preserve">Se definió el programa de gestión integral del consumo de energía eléctrica como control ambiental por la valoración total de todos los procesos. desde el año 2019, se continúa con control de energía.
Se identifica que hay elementos de alto consumo energético eléctrico para las actividades de servicios generales son grecas, neveras y brilladoras.  Se debe resaltar que la sede cuenta con sistemas ahorradores de energía y su sistema de  iluminación funciona con tecnología.
Programa gestión integral del consumo de energía eléctrica.
Recopilar información del consumo de energía y de las personas vinculadas a la sede.
Socializar información del programa ambiental Gestión integral del consumo de energía eléctrica de la sede.
Socializar y enviar comunicación del comportamiento del programa ambiental del consumo de energía en la sede 
Solicitar a la OTI reporte de consumo de los equipos eléctricos y electrónicos de la sede.
Actividades de sensibilización, capacitación y/o divulgación en ahorro y uso eficiente de la energía eléctrica.  
</t>
  </si>
  <si>
    <t>Estratégico
Misional</t>
  </si>
  <si>
    <t>Gestión Integral de las Comunicaciones y Relacionamiento
Atención Integral y servicios a Grupos de Interés</t>
  </si>
  <si>
    <t>Servicio al cliente</t>
  </si>
  <si>
    <t>Relacionamiento con el usuario externo
Atención y respuesta de PQRS
Notificaciones
Encuestas de satisfacción</t>
  </si>
  <si>
    <t>Actos Administrativos notificados
Registro en ANNA Minería
Recurso de reposición / Comunicación de entrada 
Constancia de ejecutoria
Comunicaciones de salida (internas y externas)
Estudio de percepción en la satisfacción de usuarios mineros</t>
  </si>
  <si>
    <t xml:space="preserve">Los residuos aprovechables que se generan en el Sede central  a la fecha cuentan con control, pero se identifica inadecuada clasificación a pesar de que existe código de clasificación de colores donde se ha socializado y comunicado en diferentes momentos y herramientas tecnológicas
Programa de gestión integral de residuos sólidos.
Recopilar información de la generación de residuos y de las personas vinculadas a la sede central
Realizar seguimiento trimestral de los programas ambientales de la sede.
Socializar y enviar comunicación del comportamiento del programa ambiental de la generación de residuos en la sede central
Actividades de sensibilización, capacitación y/o divulgación en buenas prácticas para la Gestión integral de los residuos.
Mesas de trabajo y recepción de ideas y/o sugerencias para la mitigación y control del aspecto e impacto identificado. </t>
  </si>
  <si>
    <t>Los residuos aprovechables que se generan en Sede Central cuentan con control y se gestiona su aprovechamiento con el gestor de residuos del Edificio con El Porvenir.
Actividades de sensibilización, capacitación y/o divulgación en buenas prácticas para la Gestión integral de los residuos.</t>
  </si>
  <si>
    <t>En Sede Central las materias primas e insumos que utilizan en servicios generales son aquellos que utilizan de uso en cafetería como vasos, mezcladores.
Actividades de sensibilización, capacitación y/o divulgación en buenas prácticas para la Gestión integral de los residuos.</t>
  </si>
  <si>
    <t xml:space="preserve">Se definió el programa de gestión integral del consumo de energía eléctrica como control ambiental por la valoración total de todos los procesos. desde el año 2019, se continúa con control de energía.
Se identifica que hay elementos de alto consumo energético eléctrico para las actividades de atención al usuario como computadores, impresoras, luminarias, aires acondicionados y servidores. Se debe resaltar que la sede cuenta con sistemas ahorradores de energía y su sistema de  iluminación funciona con tecnología.
Programa gestión integral del consumo de energía eléctrica.
Recopilar información del consumo de energía y de las personas vinculadas a la sede central.
Socializar información del programa ambiental Gestión integral del consumo de energía eléctrica en la sede.
Socializar y enviar comunicación del comportamiento del programa ambiental del consumo de energía en la sede.
Solicitar a la OTI reporte de consumo de los equipos eléctricos y electrónicos de la sede.
Actividades de sensibilización, capacitación y/o divulgación en ahorro y uso eficiente de la energía eléctrica.  
Mantenimiento luminarias y aire acondicionado (Sujeto a disponibilidad o contratación por servicios administrativos)
Mesas de trabajo y recepción de ideas y/o sugerencias para la mitigación y control del aspecto e impacto identificado. </t>
  </si>
  <si>
    <t>Planeación Estratégica
Gestión Integral de las comunicaciones y Relacionamiento
Gestión Integral para el Seguimiento y control a los Títulos Mineros
Delimitación y Declaración de Áreas y Zonas de Interés
Gestión de la Inversión Minera
Seguridad Minera
Generación de Títulos Mineros
Administración de Bienes y Servicios
Gestión del Talento Humano
Gestión Documental
Evaluación, Control y Mejora</t>
  </si>
  <si>
    <t>Traslados o comisiones</t>
  </si>
  <si>
    <t>Visitas de fiscalización
Atención de emergencias Mineras*
Implementación y seguimiento al SIG
Inventarios
Visitas de seguimiento a los archivos de Gestión 
Auditorías Internas de Gestión y SIG
Inspección de infraestructura en las sedes
Relacionamiento con el usuario
Visitas de verificación
Asistencia técnica
Actividades de promoción sobre la inversión minera
Investigación de accidentes
Capacitaciones
Representación institucional
Apoyo técnico y de verificación</t>
  </si>
  <si>
    <t>Asistencias y conceptos técnicos
Informes de auditoría
Actos administrativos 
Solicitud de inversionistas  
Contratos de concesión</t>
  </si>
  <si>
    <t>En Sede central se realizan traslados para visitas de fiscalización, jornadas de auditorías de gestión y del SIG, visitas de alta dirección a diferentes puntos, visitas de inventarios, gestión documental se utiliza diferentes tipos de trasporte aéreo, terrestre o fluvial que emiten contaminación a la atmósfera.
Comunicación a servicios administrativos para garantizar el adecuado mantenimiento de la flota vehicular y seguimiento a proveedores y contratistas de servicios de transporte terrestre.
Cálculo de la huella de carbono institucional para la sede central</t>
  </si>
  <si>
    <t>Sede Central realizan traslados y comisiones deben transportarse por vía terrestre o aérea donde estos vehículos que prestan el servicio ocasionan contaminación por emisiones GEI.
Comunicación a servicios administrativos para garantizar el adecuado mantenimiento de la flota vehicular y seguimiento a proveedores y contratistas de servicios de transporte terrestre.
Cálculo de la huella de carbono institucional para la sede central</t>
  </si>
  <si>
    <t>En Sede Central cuenta con vehículos terrestre que pueden ocasionar o generar ruidos que afecten la salud de los trabajadores. 
Comunicación a servicios administrativos para garantizar el adecuado mantenimiento de la flota vehicular y seguimiento a proveedores y contratistas de servicios de transporte terrestre.</t>
  </si>
  <si>
    <t>Comunicación a servicios administrativos para garantizar el adecuado mantenimiento de la flota vehicular y seguimiento a proveedores y contratistas de servicios de transporte terrestre.</t>
  </si>
  <si>
    <t>En sede Central existen vehículos que tienen diferentes partes que por su uso generan residuos peligrosos como aceites, combustibles, llantas.
Plan de gestión integral de residuos peligrosos y especiales -PGIRS RESPEL
Seguimiento de los gestores de residuos peligrosos contratados por la ANM.</t>
  </si>
  <si>
    <t>Todo el recurso humano se encuentra vinculado de manera formal de acuerdo con sus actividades laborales.
Pieza comunicativa recurso humano.</t>
  </si>
  <si>
    <t xml:space="preserve">                             TABLA DINÁMICA ASPECTOS E IMPACTOS AMBIENTALES</t>
  </si>
  <si>
    <t>(Todas)</t>
  </si>
  <si>
    <t>Promedio de Valor valoración inicial 2022</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</si>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</sst>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m/yyyy;@"/>
  </numFmts>
  <fonts count="24">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b/>
      <sz val="10"/>
      <color theme="0"/>
      <name val="Arial Narrow"/>
      <family val="2"/>
    </font>
    <font>
      <sz val="10"/>
      <color theme="1"/>
      <name val="Arial Narrow"/>
      <family val="2"/>
    </font>
    <font>
      <sz val="10"/>
      <color rgb="FF000000"/>
      <name val="Arial Narrow"/>
      <family val="2"/>
    </font>
    <font>
      <b/>
      <sz val="12"/>
      <color rgb="FFFFFFFF"/>
      <name val="Arial Narrow"/>
      <family val="2"/>
    </font>
    <font>
      <b/>
      <sz val="9"/>
      <color rgb="FF000000"/>
      <name val="Arial Narrow"/>
      <family val="2"/>
    </font>
    <font>
      <b/>
      <sz val="9"/>
      <color indexed="81"/>
      <name val="Tahoma"/>
      <family val="2"/>
    </font>
    <font>
      <sz val="12"/>
      <color theme="1"/>
      <name val="Arial Narrow"/>
      <family val="2"/>
    </font>
    <font>
      <u/>
      <sz val="11"/>
      <color theme="10"/>
      <name val="Calibri"/>
      <family val="2"/>
      <scheme val="minor"/>
    </font>
    <font>
      <b/>
      <u/>
      <sz val="10"/>
      <name val="Arial Narrow"/>
      <family val="2"/>
    </font>
    <font>
      <b/>
      <u/>
      <sz val="12"/>
      <name val="Arial Narrow"/>
      <family val="2"/>
    </font>
    <font>
      <sz val="9"/>
      <name val="Arial Narrow"/>
      <family val="2"/>
    </font>
    <font>
      <b/>
      <sz val="10"/>
      <color rgb="FF000000"/>
      <name val="Arial Narrow"/>
      <family val="2"/>
    </font>
    <font>
      <sz val="14"/>
      <color theme="1"/>
      <name val="Arial Narrow"/>
    </font>
  </fonts>
  <fills count="10">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006850"/>
        <bgColor indexed="64"/>
      </patternFill>
    </fill>
    <fill>
      <patternFill patternType="solid">
        <fgColor rgb="FFFFFFFF"/>
        <bgColor rgb="FF000000"/>
      </patternFill>
    </fill>
    <fill>
      <patternFill patternType="solid">
        <fgColor rgb="FF006850"/>
        <bgColor rgb="FF000000"/>
      </patternFill>
    </fill>
    <fill>
      <patternFill patternType="solid">
        <fgColor theme="9" tint="0.59999389629810485"/>
        <bgColor indexed="64"/>
      </patternFill>
    </fill>
    <fill>
      <patternFill patternType="solid">
        <fgColor rgb="FFC6E0B4"/>
        <bgColor rgb="FF000000"/>
      </patternFill>
    </fill>
  </fills>
  <borders count="68">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uble">
        <color indexed="64"/>
      </right>
      <top style="medium">
        <color indexed="64"/>
      </top>
      <bottom/>
      <diagonal/>
    </border>
    <border>
      <left style="dotted">
        <color indexed="64"/>
      </left>
      <right style="double">
        <color indexed="64"/>
      </right>
      <top/>
      <bottom/>
      <diagonal/>
    </border>
    <border>
      <left style="medium">
        <color rgb="FF069169"/>
      </left>
      <right/>
      <top style="medium">
        <color rgb="FF069169"/>
      </top>
      <bottom style="medium">
        <color rgb="FF069169"/>
      </bottom>
      <diagonal/>
    </border>
    <border>
      <left/>
      <right/>
      <top style="medium">
        <color rgb="FF069169"/>
      </top>
      <bottom style="medium">
        <color rgb="FF069169"/>
      </bottom>
      <diagonal/>
    </border>
    <border>
      <left/>
      <right style="medium">
        <color rgb="FF069169"/>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medium">
        <color rgb="FF069169"/>
      </right>
      <top style="medium">
        <color rgb="FF069169"/>
      </top>
      <bottom style="medium">
        <color rgb="FF069169"/>
      </bottom>
      <diagonal/>
    </border>
    <border>
      <left style="medium">
        <color rgb="FF069169"/>
      </left>
      <right style="thin">
        <color rgb="FF069169"/>
      </right>
      <top style="medium">
        <color rgb="FF069169"/>
      </top>
      <bottom style="medium">
        <color rgb="FF069169"/>
      </bottom>
      <diagonal/>
    </border>
    <border>
      <left style="thin">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style="medium">
        <color rgb="FF069169"/>
      </right>
      <top/>
      <bottom style="thin">
        <color rgb="FF069169"/>
      </bottom>
      <diagonal/>
    </border>
    <border>
      <left style="medium">
        <color rgb="FF069169"/>
      </left>
      <right style="medium">
        <color rgb="FF069169"/>
      </right>
      <top style="thin">
        <color rgb="FF069169"/>
      </top>
      <bottom style="thin">
        <color rgb="FF069169"/>
      </bottom>
      <diagonal/>
    </border>
    <border>
      <left style="medium">
        <color rgb="FF069169"/>
      </left>
      <right/>
      <top style="medium">
        <color rgb="FF069169"/>
      </top>
      <bottom style="thin">
        <color rgb="FF069169"/>
      </bottom>
      <diagonal/>
    </border>
    <border>
      <left/>
      <right/>
      <top style="medium">
        <color rgb="FF069169"/>
      </top>
      <bottom style="thin">
        <color rgb="FF069169"/>
      </bottom>
      <diagonal/>
    </border>
    <border>
      <left/>
      <right style="medium">
        <color rgb="FF069169"/>
      </right>
      <top style="medium">
        <color rgb="FF069169"/>
      </top>
      <bottom style="thin">
        <color rgb="FF069169"/>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
      <left style="medium">
        <color rgb="FF069169"/>
      </left>
      <right style="medium">
        <color rgb="FF069169"/>
      </right>
      <top style="thin">
        <color rgb="FF069169"/>
      </top>
      <bottom style="medium">
        <color rgb="FF069169"/>
      </bottom>
      <diagonal/>
    </border>
    <border>
      <left style="medium">
        <color rgb="FF069169"/>
      </left>
      <right/>
      <top style="thin">
        <color rgb="FF069169"/>
      </top>
      <bottom style="medium">
        <color rgb="FF069169"/>
      </bottom>
      <diagonal/>
    </border>
    <border>
      <left/>
      <right/>
      <top style="thin">
        <color rgb="FF069169"/>
      </top>
      <bottom style="medium">
        <color rgb="FF069169"/>
      </bottom>
      <diagonal/>
    </border>
    <border>
      <left/>
      <right style="medium">
        <color rgb="FF069169"/>
      </right>
      <top style="thin">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right/>
      <top style="thin">
        <color theme="4" tint="0.39997558519241921"/>
      </top>
      <bottom/>
      <diagonal/>
    </border>
    <border>
      <left style="dotted">
        <color indexed="64"/>
      </left>
      <right style="dotted">
        <color indexed="64"/>
      </right>
      <top style="dotted">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double">
        <color indexed="64"/>
      </left>
      <right/>
      <top style="medium">
        <color rgb="FF000000"/>
      </top>
      <bottom/>
      <diagonal/>
    </border>
    <border>
      <left style="double">
        <color indexed="64"/>
      </left>
      <right/>
      <top/>
      <bottom style="medium">
        <color indexed="64"/>
      </bottom>
      <diagonal/>
    </border>
  </borders>
  <cellStyleXfs count="2">
    <xf numFmtId="0" fontId="0" fillId="0" borderId="0"/>
    <xf numFmtId="0" fontId="18" fillId="0" borderId="0" applyNumberFormat="0" applyFill="0" applyBorder="0" applyAlignment="0" applyProtection="0"/>
  </cellStyleXfs>
  <cellXfs count="181">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9" fillId="4" borderId="0" xfId="0" applyFont="1" applyFill="1" applyAlignment="1">
      <alignment horizontal="left" vertical="center" wrapText="1"/>
    </xf>
    <xf numFmtId="0" fontId="9" fillId="0" borderId="0" xfId="0" applyFont="1" applyAlignment="1">
      <alignment horizontal="left" vertical="center" wrapText="1"/>
    </xf>
    <xf numFmtId="0" fontId="10" fillId="0" borderId="0" xfId="0" applyFont="1" applyAlignment="1">
      <alignment vertical="center" wrapText="1"/>
    </xf>
    <xf numFmtId="0" fontId="13" fillId="6" borderId="0" xfId="0" applyFont="1" applyFill="1"/>
    <xf numFmtId="0" fontId="14" fillId="7" borderId="0" xfId="0" applyFont="1" applyFill="1" applyAlignment="1">
      <alignment horizontal="center" vertical="center"/>
    </xf>
    <xf numFmtId="0" fontId="14" fillId="7" borderId="0" xfId="0" applyFont="1" applyFill="1" applyAlignment="1">
      <alignment horizontal="left" vertical="center"/>
    </xf>
    <xf numFmtId="0" fontId="15" fillId="0" borderId="0" xfId="0" applyFont="1" applyAlignment="1">
      <alignment horizontal="left" vertical="center" wrapText="1"/>
    </xf>
    <xf numFmtId="0" fontId="9" fillId="0" borderId="0" xfId="0" applyFont="1" applyAlignment="1">
      <alignment wrapText="1"/>
    </xf>
    <xf numFmtId="0" fontId="15"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0" borderId="8" xfId="0" applyFont="1" applyBorder="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15" fontId="12" fillId="2" borderId="2" xfId="0"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left" vertical="center" wrapText="1"/>
      <protection locked="0"/>
    </xf>
    <xf numFmtId="0" fontId="11" fillId="5" borderId="3" xfId="0" applyFont="1" applyFill="1" applyBorder="1" applyAlignment="1" applyProtection="1">
      <alignment horizontal="center" vertical="center" wrapText="1"/>
      <protection locked="0"/>
    </xf>
    <xf numFmtId="0" fontId="11" fillId="5" borderId="6"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12"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2" fillId="2" borderId="31" xfId="0" applyFont="1" applyFill="1" applyBorder="1" applyAlignment="1">
      <alignment horizontal="center" vertical="center" wrapText="1"/>
    </xf>
    <xf numFmtId="0" fontId="12" fillId="2" borderId="0" xfId="0" applyFont="1" applyFill="1" applyAlignment="1">
      <alignment vertical="center" wrapText="1"/>
    </xf>
    <xf numFmtId="0" fontId="12" fillId="0" borderId="0" xfId="0" applyFont="1" applyAlignment="1">
      <alignment vertical="center" wrapText="1"/>
    </xf>
    <xf numFmtId="0" fontId="5" fillId="2" borderId="0" xfId="0" applyFont="1" applyFill="1" applyAlignment="1">
      <alignment vertical="center" wrapText="1"/>
    </xf>
    <xf numFmtId="0" fontId="12" fillId="2" borderId="30" xfId="0" applyFont="1" applyFill="1" applyBorder="1" applyAlignment="1">
      <alignment vertical="center" wrapText="1"/>
    </xf>
    <xf numFmtId="0" fontId="12" fillId="2" borderId="31" xfId="0" applyFont="1" applyFill="1" applyBorder="1" applyAlignment="1">
      <alignment vertical="center" wrapText="1"/>
    </xf>
    <xf numFmtId="0" fontId="19" fillId="2" borderId="31" xfId="1" applyFont="1" applyFill="1" applyBorder="1" applyAlignment="1">
      <alignment horizontal="center" vertical="center" wrapText="1"/>
    </xf>
    <xf numFmtId="0" fontId="17" fillId="2" borderId="0" xfId="0" applyFont="1" applyFill="1" applyAlignment="1">
      <alignment vertical="center" wrapText="1"/>
    </xf>
    <xf numFmtId="0" fontId="6" fillId="2" borderId="0" xfId="0" applyFont="1" applyFill="1" applyAlignment="1">
      <alignment vertical="center" wrapText="1"/>
    </xf>
    <xf numFmtId="0" fontId="6" fillId="2" borderId="30" xfId="0" applyFont="1" applyFill="1" applyBorder="1" applyAlignment="1">
      <alignment vertical="center" wrapText="1"/>
    </xf>
    <xf numFmtId="0" fontId="7" fillId="2" borderId="32"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12" fillId="2" borderId="31" xfId="0" applyFont="1" applyFill="1" applyBorder="1" applyAlignment="1">
      <alignment horizontal="left" vertical="center" wrapText="1"/>
    </xf>
    <xf numFmtId="0" fontId="12" fillId="2" borderId="48" xfId="0" applyFont="1" applyFill="1" applyBorder="1" applyAlignment="1">
      <alignment vertical="center" wrapText="1"/>
    </xf>
    <xf numFmtId="0" fontId="12" fillId="2" borderId="49" xfId="0" applyFont="1" applyFill="1" applyBorder="1" applyAlignment="1">
      <alignment vertical="center" wrapText="1"/>
    </xf>
    <xf numFmtId="0" fontId="12" fillId="2" borderId="50" xfId="0" applyFont="1" applyFill="1" applyBorder="1" applyAlignment="1">
      <alignment vertical="center" wrapText="1"/>
    </xf>
    <xf numFmtId="0" fontId="20" fillId="2" borderId="0" xfId="1" applyFont="1" applyFill="1" applyBorder="1" applyAlignment="1">
      <alignment horizontal="center" vertical="center" wrapText="1"/>
    </xf>
    <xf numFmtId="0" fontId="5" fillId="2" borderId="0" xfId="0" applyFont="1" applyFill="1" applyAlignment="1">
      <alignment horizontal="center" vertical="center" wrapText="1"/>
    </xf>
    <xf numFmtId="0" fontId="0" fillId="4" borderId="51" xfId="0" applyFill="1" applyBorder="1" applyAlignment="1">
      <alignment vertical="center" wrapText="1"/>
    </xf>
    <xf numFmtId="0" fontId="12" fillId="0" borderId="7" xfId="0" applyFont="1" applyBorder="1" applyAlignment="1">
      <alignment horizontal="center" vertical="center" wrapText="1"/>
    </xf>
    <xf numFmtId="0" fontId="21" fillId="0" borderId="10" xfId="0" applyFont="1" applyBorder="1" applyAlignment="1" applyProtection="1">
      <alignment horizontal="center" vertical="center" wrapText="1"/>
      <protection locked="0"/>
    </xf>
    <xf numFmtId="0" fontId="21" fillId="0" borderId="7" xfId="0" applyFont="1" applyBorder="1" applyAlignment="1" applyProtection="1">
      <alignment vertical="center" wrapText="1"/>
      <protection locked="0"/>
    </xf>
    <xf numFmtId="0" fontId="9" fillId="0" borderId="11" xfId="0" applyFont="1" applyBorder="1" applyAlignment="1">
      <alignment vertical="center" wrapText="1"/>
    </xf>
    <xf numFmtId="0" fontId="9" fillId="0" borderId="12" xfId="0" applyFont="1" applyBorder="1" applyAlignment="1">
      <alignment vertical="center" wrapText="1"/>
    </xf>
    <xf numFmtId="0" fontId="3" fillId="0" borderId="18"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23" fillId="0" borderId="0" xfId="0" pivotButton="1" applyFont="1" applyAlignment="1">
      <alignment horizontal="center" vertical="center"/>
    </xf>
    <xf numFmtId="0" fontId="23" fillId="0" borderId="0" xfId="0" applyFont="1" applyAlignment="1">
      <alignment horizontal="center" vertical="center" wrapText="1"/>
    </xf>
    <xf numFmtId="0" fontId="23" fillId="0" borderId="0" xfId="0" pivotButton="1" applyFont="1" applyAlignment="1">
      <alignment vertical="center"/>
    </xf>
    <xf numFmtId="0" fontId="23" fillId="0" borderId="0" xfId="0" applyFont="1" applyAlignment="1">
      <alignment vertical="center"/>
    </xf>
    <xf numFmtId="1" fontId="23" fillId="0" borderId="0" xfId="0" applyNumberFormat="1" applyFont="1" applyAlignment="1">
      <alignment horizontal="center" vertical="center"/>
    </xf>
    <xf numFmtId="0" fontId="1" fillId="0" borderId="0" xfId="0" applyFont="1" applyAlignment="1">
      <alignment wrapText="1"/>
    </xf>
    <xf numFmtId="0" fontId="9" fillId="2" borderId="11" xfId="0" applyFont="1" applyFill="1" applyBorder="1" applyAlignment="1">
      <alignment vertical="center" wrapText="1"/>
    </xf>
    <xf numFmtId="0" fontId="3" fillId="2" borderId="12" xfId="0" applyFont="1" applyFill="1" applyBorder="1" applyAlignment="1" applyProtection="1">
      <alignment vertical="center" wrapText="1"/>
      <protection locked="0"/>
    </xf>
    <xf numFmtId="0" fontId="9" fillId="2" borderId="12" xfId="0" applyFont="1" applyFill="1" applyBorder="1" applyAlignment="1">
      <alignment vertical="center" wrapText="1"/>
    </xf>
    <xf numFmtId="0" fontId="21" fillId="2" borderId="12" xfId="0" applyFont="1" applyFill="1" applyBorder="1" applyAlignment="1">
      <alignment vertical="center" wrapText="1"/>
    </xf>
    <xf numFmtId="0" fontId="21" fillId="2" borderId="12" xfId="0" applyFont="1" applyFill="1" applyBorder="1" applyAlignment="1" applyProtection="1">
      <alignment vertical="center" wrapText="1"/>
      <protection locked="0"/>
    </xf>
    <xf numFmtId="0" fontId="12" fillId="0" borderId="0" xfId="0" applyFont="1" applyAlignment="1">
      <alignment horizontal="center" vertical="center" wrapText="1"/>
    </xf>
    <xf numFmtId="0" fontId="12" fillId="0" borderId="49" xfId="0" applyFont="1" applyBorder="1" applyAlignment="1">
      <alignment horizontal="center" vertical="center" wrapText="1"/>
    </xf>
    <xf numFmtId="0" fontId="22" fillId="9" borderId="27" xfId="0" applyFont="1" applyFill="1" applyBorder="1" applyAlignment="1">
      <alignment horizontal="center" wrapText="1"/>
    </xf>
    <xf numFmtId="0" fontId="22" fillId="9" borderId="28" xfId="0" applyFont="1" applyFill="1" applyBorder="1" applyAlignment="1">
      <alignment horizontal="center" wrapText="1"/>
    </xf>
    <xf numFmtId="0" fontId="22" fillId="9" borderId="29" xfId="0" applyFont="1" applyFill="1" applyBorder="1" applyAlignment="1">
      <alignment horizontal="center" wrapText="1"/>
    </xf>
    <xf numFmtId="0" fontId="6" fillId="2" borderId="38"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42" xfId="0" applyFont="1" applyFill="1" applyBorder="1" applyAlignment="1">
      <alignment horizontal="left" vertical="center" wrapText="1"/>
    </xf>
    <xf numFmtId="0" fontId="6" fillId="2" borderId="43" xfId="0" applyFont="1" applyFill="1" applyBorder="1" applyAlignment="1">
      <alignment horizontal="left" vertical="center" wrapText="1"/>
    </xf>
    <xf numFmtId="164" fontId="6" fillId="2" borderId="38" xfId="0" applyNumberFormat="1" applyFont="1" applyFill="1" applyBorder="1" applyAlignment="1">
      <alignment horizontal="center" vertical="center" wrapText="1"/>
    </xf>
    <xf numFmtId="164" fontId="6" fillId="2" borderId="40" xfId="0" applyNumberFormat="1" applyFont="1" applyFill="1" applyBorder="1" applyAlignment="1">
      <alignment horizontal="center" vertical="center" wrapText="1"/>
    </xf>
    <xf numFmtId="164" fontId="6" fillId="2" borderId="41" xfId="0" applyNumberFormat="1" applyFont="1" applyFill="1" applyBorder="1" applyAlignment="1">
      <alignment horizontal="center" vertical="center" wrapText="1"/>
    </xf>
    <xf numFmtId="164" fontId="6" fillId="2" borderId="43" xfId="0" applyNumberFormat="1" applyFont="1" applyFill="1" applyBorder="1" applyAlignment="1">
      <alignment horizontal="center" vertical="center" wrapText="1"/>
    </xf>
    <xf numFmtId="14" fontId="6" fillId="2" borderId="41" xfId="0" applyNumberFormat="1" applyFont="1" applyFill="1" applyBorder="1" applyAlignment="1">
      <alignment horizontal="center" vertical="center" wrapText="1"/>
    </xf>
    <xf numFmtId="0" fontId="6" fillId="2" borderId="43" xfId="0" applyFont="1" applyFill="1" applyBorder="1" applyAlignment="1">
      <alignment horizontal="center" vertical="center" wrapText="1"/>
    </xf>
    <xf numFmtId="14" fontId="6" fillId="2" borderId="45" xfId="0" applyNumberFormat="1"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45"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7" fillId="2" borderId="2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20" fillId="2" borderId="27" xfId="1" applyFont="1" applyFill="1" applyBorder="1" applyAlignment="1">
      <alignment horizontal="center" vertical="center" wrapText="1"/>
    </xf>
    <xf numFmtId="0" fontId="20" fillId="2" borderId="28" xfId="1" applyFont="1" applyFill="1" applyBorder="1" applyAlignment="1">
      <alignment horizontal="center" vertical="center" wrapText="1"/>
    </xf>
    <xf numFmtId="0" fontId="20" fillId="2" borderId="29" xfId="1"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8" borderId="28" xfId="0" applyFont="1" applyFill="1" applyBorder="1" applyAlignment="1">
      <alignment horizontal="center" vertical="center" wrapText="1"/>
    </xf>
    <xf numFmtId="0" fontId="7" fillId="8" borderId="29"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8"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3" fillId="0" borderId="2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12" fillId="0" borderId="23"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7" xfId="0" applyFont="1" applyBorder="1" applyAlignment="1">
      <alignment horizontal="center" vertical="center" wrapText="1"/>
    </xf>
    <xf numFmtId="0" fontId="3" fillId="0" borderId="7" xfId="0" applyFont="1" applyBorder="1" applyAlignment="1">
      <alignment horizontal="left" vertical="center" wrapText="1"/>
    </xf>
    <xf numFmtId="0" fontId="3" fillId="0" borderId="52"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7" fillId="0" borderId="56" xfId="0" applyFont="1" applyBorder="1" applyAlignment="1" applyProtection="1">
      <alignment horizontal="center" vertical="center" wrapText="1"/>
      <protection locked="0"/>
    </xf>
    <xf numFmtId="0" fontId="7" fillId="0" borderId="57" xfId="0" applyFont="1" applyBorder="1" applyAlignment="1" applyProtection="1">
      <alignment horizontal="center" vertical="center" wrapText="1"/>
      <protection locked="0"/>
    </xf>
    <xf numFmtId="0" fontId="7" fillId="0" borderId="58" xfId="0" applyFont="1" applyBorder="1" applyAlignment="1" applyProtection="1">
      <alignment horizontal="center" vertical="center" wrapText="1"/>
      <protection locked="0"/>
    </xf>
    <xf numFmtId="0" fontId="7" fillId="0" borderId="53" xfId="0" applyFont="1" applyBorder="1" applyAlignment="1" applyProtection="1">
      <alignment horizontal="center" vertical="center" wrapText="1"/>
      <protection locked="0"/>
    </xf>
    <xf numFmtId="0" fontId="7" fillId="0" borderId="54" xfId="0" applyFont="1" applyBorder="1" applyAlignment="1" applyProtection="1">
      <alignment horizontal="center" vertical="center" wrapText="1"/>
      <protection locked="0"/>
    </xf>
    <xf numFmtId="0" fontId="7" fillId="0" borderId="55"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20" xfId="0" applyFont="1" applyBorder="1" applyAlignment="1" applyProtection="1">
      <alignment horizontal="left" vertical="center" wrapText="1"/>
      <protection locked="0"/>
    </xf>
    <xf numFmtId="0" fontId="4" fillId="0" borderId="59" xfId="0" applyFont="1" applyBorder="1" applyAlignment="1" applyProtection="1">
      <alignment horizontal="left" vertical="center" wrapText="1"/>
      <protection locked="0"/>
    </xf>
    <xf numFmtId="0" fontId="4" fillId="2" borderId="13"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3" xfId="0" applyFont="1" applyFill="1" applyBorder="1" applyAlignment="1" applyProtection="1">
      <alignment vertical="center" wrapText="1"/>
      <protection locked="0"/>
    </xf>
    <xf numFmtId="0" fontId="4" fillId="2" borderId="5" xfId="0" applyFont="1" applyFill="1" applyBorder="1" applyAlignment="1" applyProtection="1">
      <alignment vertical="center" wrapText="1"/>
      <protection locked="0"/>
    </xf>
    <xf numFmtId="0" fontId="4" fillId="2" borderId="20" xfId="0" applyFont="1" applyFill="1" applyBorder="1" applyAlignment="1" applyProtection="1">
      <alignment vertical="center" wrapText="1"/>
      <protection locked="0"/>
    </xf>
    <xf numFmtId="0" fontId="4" fillId="2" borderId="60" xfId="0" applyFont="1" applyFill="1" applyBorder="1" applyAlignment="1" applyProtection="1">
      <alignment vertical="center" wrapText="1"/>
      <protection locked="0"/>
    </xf>
    <xf numFmtId="0" fontId="4" fillId="2" borderId="61" xfId="0" applyFont="1" applyFill="1" applyBorder="1" applyAlignment="1" applyProtection="1">
      <alignment vertical="center" wrapText="1"/>
      <protection locked="0"/>
    </xf>
    <xf numFmtId="0" fontId="4" fillId="2" borderId="62" xfId="0" applyFont="1" applyFill="1" applyBorder="1" applyAlignment="1" applyProtection="1">
      <alignment vertical="center" wrapText="1"/>
      <protection locked="0"/>
    </xf>
    <xf numFmtId="0" fontId="4" fillId="2" borderId="63" xfId="0" applyFont="1" applyFill="1" applyBorder="1" applyAlignment="1" applyProtection="1">
      <alignment horizontal="center" vertical="center" wrapText="1"/>
      <protection locked="0"/>
    </xf>
    <xf numFmtId="0" fontId="4" fillId="2" borderId="64" xfId="0" applyFont="1" applyFill="1" applyBorder="1" applyAlignment="1" applyProtection="1">
      <alignment horizontal="center" vertical="center" wrapText="1"/>
      <protection locked="0"/>
    </xf>
    <xf numFmtId="0" fontId="4" fillId="2" borderId="65" xfId="0" applyFont="1" applyFill="1" applyBorder="1" applyAlignment="1" applyProtection="1">
      <alignment horizontal="center" vertical="center" wrapText="1"/>
      <protection locked="0"/>
    </xf>
    <xf numFmtId="0" fontId="4" fillId="2" borderId="66" xfId="0" applyFont="1" applyFill="1" applyBorder="1" applyAlignment="1" applyProtection="1">
      <alignment horizontal="center" vertical="center" wrapText="1"/>
      <protection locked="0"/>
    </xf>
    <xf numFmtId="0" fontId="4" fillId="2" borderId="67" xfId="0" applyFont="1" applyFill="1" applyBorder="1" applyAlignment="1" applyProtection="1">
      <alignment horizontal="center" vertical="center" wrapText="1"/>
      <protection locked="0"/>
    </xf>
    <xf numFmtId="0" fontId="5" fillId="2" borderId="0" xfId="0" applyFont="1" applyFill="1" applyAlignment="1">
      <alignment horizontal="center" vertical="center" wrapText="1"/>
    </xf>
    <xf numFmtId="0" fontId="22" fillId="2" borderId="27" xfId="0" applyFont="1" applyFill="1" applyBorder="1" applyAlignment="1">
      <alignment vertical="top" wrapText="1"/>
    </xf>
    <xf numFmtId="0" fontId="22" fillId="2" borderId="28" xfId="0" applyFont="1" applyFill="1" applyBorder="1" applyAlignment="1">
      <alignment vertical="top" wrapText="1"/>
    </xf>
    <xf numFmtId="0" fontId="22" fillId="2" borderId="29" xfId="0" applyFont="1" applyFill="1" applyBorder="1" applyAlignment="1">
      <alignment vertical="top" wrapText="1"/>
    </xf>
    <xf numFmtId="0" fontId="13" fillId="6" borderId="0" xfId="0" applyFont="1" applyFill="1" applyAlignment="1"/>
  </cellXfs>
  <cellStyles count="2">
    <cellStyle name="Hipervínculo" xfId="1" builtinId="8"/>
    <cellStyle name="Normal" xfId="0" builtinId="0"/>
  </cellStyles>
  <dxfs count="158">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0000"/>
        </patternFill>
      </fill>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9"/>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wrapText="1"/>
    </dxf>
    <dxf>
      <alignment vertical="center"/>
    </dxf>
    <dxf>
      <alignment vertical="center"/>
    </dxf>
    <dxf>
      <alignment vertical="center"/>
    </dxf>
    <dxf>
      <alignment horizontal="center"/>
    </dxf>
    <dxf>
      <alignment horizontal="center"/>
    </dxf>
    <dxf>
      <alignment horizontal="center"/>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4"/>
      </font>
    </dxf>
    <dxf>
      <font>
        <sz val="14"/>
      </font>
    </dxf>
    <dxf>
      <font>
        <sz val="14"/>
      </font>
    </dxf>
    <dxf>
      <font>
        <sz val="14"/>
      </font>
    </dxf>
    <dxf>
      <font>
        <sz val="14"/>
      </font>
    </dxf>
    <dxf>
      <font>
        <sz val="14"/>
      </font>
    </dxf>
    <dxf>
      <font>
        <sz val="14"/>
      </font>
    </dxf>
    <dxf>
      <font>
        <sz val="14"/>
      </font>
    </dxf>
    <dxf>
      <font>
        <sz val="14"/>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numFmt numFmtId="1" formatCode="0"/>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numFmt numFmtId="1" formatCode="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A6266F25-3A9F-43A3-AF6C-21B5CD0862C7}">
      <tableStyleElement type="wholeTable" dxfId="157"/>
      <tableStyleElement type="headerRow" dxfId="156"/>
      <tableStyleElement type="totalRow" dxfId="155"/>
      <tableStyleElement type="firstRowStripe" dxfId="154"/>
      <tableStyleElement type="firstColumnStripe" dxfId="153"/>
      <tableStyleElement type="firstHeaderCell" dxfId="152"/>
      <tableStyleElement type="firstSubtotalRow" dxfId="151"/>
      <tableStyleElement type="secondSubtotalRow" dxfId="150"/>
      <tableStyleElement type="firstColumnSubheading" dxfId="149"/>
      <tableStyleElement type="firstRowSubheading" dxfId="148"/>
      <tableStyleElement type="secondRowSubheading" dxfId="147"/>
      <tableStyleElement type="pageFieldLabels" dxfId="146"/>
      <tableStyleElement type="pageFieldValues" dxfId="145"/>
    </tableStyle>
    <tableStyle name="TableStyleMedium2 2" pivot="0" count="7" xr9:uid="{607062CA-62FF-4B73-AE82-3A8FDC951F26}">
      <tableStyleElement type="wholeTable" dxfId="144"/>
      <tableStyleElement type="headerRow" dxfId="143"/>
      <tableStyleElement type="totalRow" dxfId="142"/>
      <tableStyleElement type="firstColumn" dxfId="141"/>
      <tableStyleElement type="lastColumn" dxfId="140"/>
      <tableStyleElement type="firstRowStripe" dxfId="139"/>
      <tableStyleElement type="firstColumnStripe" dxfId="13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784860</xdr:colOff>
      <xdr:row>0</xdr:row>
      <xdr:rowOff>106680</xdr:rowOff>
    </xdr:from>
    <xdr:to>
      <xdr:col>6</xdr:col>
      <xdr:colOff>451484</xdr:colOff>
      <xdr:row>4</xdr:row>
      <xdr:rowOff>78105</xdr:rowOff>
    </xdr:to>
    <xdr:pic>
      <xdr:nvPicPr>
        <xdr:cNvPr id="2" name="4 Imagen">
          <a:extLst>
            <a:ext uri="{FF2B5EF4-FFF2-40B4-BE49-F238E27FC236}">
              <a16:creationId xmlns:a16="http://schemas.microsoft.com/office/drawing/2014/main" id="{FDFECE34-8920-4ACF-8042-3FD82F2FAF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3352800" y="106680"/>
          <a:ext cx="1564004" cy="7029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47624</xdr:colOff>
      <xdr:row>0</xdr:row>
      <xdr:rowOff>54759</xdr:rowOff>
    </xdr:from>
    <xdr:to>
      <xdr:col>0</xdr:col>
      <xdr:colOff>1435099</xdr:colOff>
      <xdr:row>2</xdr:row>
      <xdr:rowOff>193041</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47624" y="54759"/>
          <a:ext cx="1387475" cy="5573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3" name="4 Imagen">
          <a:extLst>
            <a:ext uri="{FF2B5EF4-FFF2-40B4-BE49-F238E27FC236}">
              <a16:creationId xmlns:a16="http://schemas.microsoft.com/office/drawing/2014/main" id="{59702769-0939-4605-94F7-50276AABB7D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et Mora" refreshedDate="44783.005829745372" createdVersion="8" refreshedVersion="8" minRefreshableVersion="3" recordCount="46" xr:uid="{96F18CD0-1735-441E-ABB8-66DA8C4862E3}">
  <cacheSource type="worksheet">
    <worksheetSource ref="A6:AB52" sheet="A&amp;I"/>
  </cacheSource>
  <cacheFields count="28">
    <cacheField name="Macroprocesos" numFmtId="0">
      <sharedItems containsBlank="1"/>
    </cacheField>
    <cacheField name="Procesos" numFmtId="0">
      <sharedItems containsBlank="1" count="6" longText="1">
        <s v="Planeación Estratégica_x000a_Gestión Integral de las Comunicaciones y Relacionamiento_x000a_Delimitación y Declaración de Áreas y Zonas de Interés_x000a_Gestión de la Inversión Minera_x000a_Generación de Títulos Mineros_x000a_Gestión Integral para el Seguimiento y control a los Títulos Mineros_x000a_Seguridad Minera_x000a_Gestión Integral de la Información Minera_x000a_Atención Integral y servicios a Grupos de Interés_x000a_Adquisición de Bienes y Servicios_x000a_Administración de Bienes y Servicios_x000a_Gestión Financiera_x000a_Administración de Tecnologías e Información_x000a_Gestión del Talento Humano_x000a_Gestión Jurídica_x000a_Gestión Documental_x000a_Evaluación, Control y Mejora"/>
        <m/>
        <s v="Admistración de bienes y servicios"/>
        <s v="Admistración de bienes y servicios_x000a_Administración de tecnologías e información"/>
        <s v="Gestión Integral de las Comunicaciones y Relacionamiento_x000a_Atención Integral y servicios a Grupos de Interés"/>
        <s v="Planeación Estratégica_x000a_Gestión Integral de las comunicaciones y Relacionamiento_x000a_Gestión Integral para el Seguimiento y control a los Títulos Mineros_x000a_Administración de Bienes y Servicios_x000a_Gestión del Talento Humano_x000a_Gestión Documental_x000a_Evaluación, Control y Mejora"/>
      </sharedItems>
    </cacheField>
    <cacheField name="Actividades" numFmtId="0">
      <sharedItems containsBlank="1" count="6">
        <s v="Administrativas"/>
        <s v="Servicios generales"/>
        <m/>
        <s v="Mantenimiento"/>
        <s v="Servicio al cliente"/>
        <s v="Traslados o comisiones"/>
      </sharedItems>
    </cacheField>
    <cacheField name="Descripción de la Actividad" numFmtId="0">
      <sharedItems containsBlank="1" longText="1"/>
    </cacheField>
    <cacheField name="Producto/Servicio" numFmtId="0">
      <sharedItems containsBlank="1"/>
    </cacheField>
    <cacheField name="Tipo de sede" numFmtId="0">
      <sharedItems containsBlank="1"/>
    </cacheField>
    <cacheField name="Sede" numFmtId="0">
      <sharedItems containsBlank="1"/>
    </cacheField>
    <cacheField name="Condiciones de operación" numFmtId="0">
      <sharedItems containsBlank="1" count="2">
        <s v="Situación de emergencia"/>
        <m/>
      </sharedItems>
    </cacheField>
    <cacheField name="Descripción de condición" numFmtId="0">
      <sharedItems containsBlank="1"/>
    </cacheField>
    <cacheField name="Aspecto ambiental" numFmtId="0">
      <sharedItems containsBlank="1" count="10">
        <s v="Generación_de_residuos"/>
        <s v="Consumo_de_materias_primas_e_insumos"/>
        <s v="Generación_de_empleo"/>
        <s v="Consumo_de_energía_eléctrica"/>
        <s v="Generación_de_vertimientos"/>
        <s v="Consumo_del_recurso_hídrico"/>
        <s v="Generación_de_derrames"/>
        <s v="Generación_de_Emisiones"/>
        <s v="Uso_de_publicidad"/>
        <m u="1"/>
      </sharedItems>
    </cacheField>
    <cacheField name="Impacto ambiental" numFmtId="0">
      <sharedItems containsBlank="1" count="19">
        <s v="Contaminación por generación de residuos aprovechables"/>
        <s v="Agotamiento General de los recursos naturales"/>
        <s v="Desarrollo del recurso humano"/>
        <s v="Aprovechamiento de residuos aprovechables"/>
        <s v="Presión sobre el recurso energético eléctrico"/>
        <s v="Contaminación por descarga por aguas residuales domésticas"/>
        <s v="Agotamiento del recurso hídrico"/>
        <s v="Aprovechamiento del recurso hídrico"/>
        <s v="Contaminación del suelo"/>
        <s v="Contaminación por generación de residuos orgánicos"/>
        <s v="Contaminación por generación de residuos peligrosos"/>
        <s v="Contaminación por generación de residuos No aprovechables"/>
        <s v="Contaminación por emisión de sustancias molestas (olores)"/>
        <s v="Contaminación por emisión de ruido"/>
        <s v="Contaminación por emisión de gases de efecto invernadero (GEI)"/>
        <s v="Contaminación por emisión de sustancias tóxicas"/>
        <s v="Contaminación visual"/>
        <s v="Contaminación por emisión de contaminantes criterio"/>
        <m u="1"/>
      </sharedItems>
    </cacheField>
    <cacheField name="Tipo de impacto" numFmtId="0">
      <sharedItems containsBlank="1" count="3">
        <s v="Negativo"/>
        <s v="Positivo"/>
        <m u="1"/>
      </sharedItems>
    </cacheField>
    <cacheField name="Componente ambiental" numFmtId="0">
      <sharedItems/>
    </cacheField>
    <cacheField name="Probabilidad" numFmtId="0">
      <sharedItems/>
    </cacheField>
    <cacheField name="Consecuencia" numFmtId="0">
      <sharedItems/>
    </cacheField>
    <cacheField name="Valoración inicial" numFmtId="0">
      <sharedItems/>
    </cacheField>
    <cacheField name="Valor probabilidad" numFmtId="0">
      <sharedItems containsSemiMixedTypes="0" containsString="0" containsNumber="1" containsInteger="1" minValue="1" maxValue="5"/>
    </cacheField>
    <cacheField name="Valor consecuencia" numFmtId="0">
      <sharedItems containsSemiMixedTypes="0" containsString="0" containsNumber="1" containsInteger="1" minValue="1" maxValue="5"/>
    </cacheField>
    <cacheField name="Valor valoración inicial 2022" numFmtId="0">
      <sharedItems containsSemiMixedTypes="0" containsString="0" containsNumber="1" containsInteger="1" minValue="1" maxValue="25"/>
    </cacheField>
    <cacheField name="Significancia del A&amp;I inicial" numFmtId="0">
      <sharedItems/>
    </cacheField>
    <cacheField name="Control ambiental inicial" numFmtId="0">
      <sharedItems/>
    </cacheField>
    <cacheField name="Descripción de la valoración inicial y el control del aspecto e impacto ambiental 20xx" numFmtId="0">
      <sharedItems containsNonDate="0" containsString="0" containsBlank="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xx" numFmtId="0">
      <sharedItems containsNonDate="0" containsString="0" containsBlank="1"/>
    </cacheField>
    <cacheField name="Meta unitaria 20xx" numFmtId="0">
      <sharedItems containsNonDate="0" containsString="0" containsBlank="1"/>
    </cacheField>
    <cacheField name="Desempeño ambiental 20xx2" numFmtId="0">
      <sharedItems containsNonDate="0" containsString="0" containsBlank="1"/>
    </cacheField>
    <cacheField name="Desviación meta 20xx"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6">
  <r>
    <s v="Estratégicos_x000a_Misionales_x000a_Apoyo_x000a_Evaluación"/>
    <x v="0"/>
    <x v="0"/>
    <s v="Formulación y elaboración de documentos de planeación, técnicos, legales y financieros (presupuesto,cronogramas, planes, informes, inventarios, proyectos, estructuración de documentos para contratación, etc)_x000a_Seguimiento y supervisión de contratos (proveedores y contratistas)_x000a_Definición de políticas y lineamientos para la Gestión_x000a_Auditorías de Gestión y SIG_x000a_Capacitación, asesoría, relacionamiento y formación_x000a_Reportes de seguimiento (Indicadores, trámites, proyectos de inversión, informes de Ley, Rendición de cuentas, etc)_x000a_Talento Humano (Evaluaciónes de desempeño, manuales de funciones, nómina, SG-SST, etc)_x000a_Actualización y manejo de documentos (Gestión Documental y SIG)_x000a_Gestión Financiera (registros contables, facturación y recaudo de cuentas, pagos, etc)_x000a_Normograma y representación Legal"/>
    <s v="Manuales, procedimientos, instructivos, Actos administrativos,_x000a_Conceptos e informes técnicos, Contratos, corrrespondencia, planes de mejora, Generación de ingresos por canon superficiario"/>
    <s v="PAR"/>
    <s v="Sede Central - Bogotá"/>
    <x v="0"/>
    <s v="Emergencia sanitaria por pandemia COVID-19"/>
    <x v="0"/>
    <x v="0"/>
    <x v="0"/>
    <s v="Geológico - suelo"/>
    <s v="Certero"/>
    <s v="Alta"/>
    <s v="Alto"/>
    <n v="5"/>
    <n v="5"/>
    <n v="25"/>
    <s v="No tolerable"/>
    <s v="Si"/>
    <m/>
    <m/>
    <m/>
    <m/>
    <m/>
    <m/>
    <m/>
  </r>
  <r>
    <m/>
    <x v="1"/>
    <x v="0"/>
    <m/>
    <m/>
    <m/>
    <m/>
    <x v="1"/>
    <m/>
    <x v="1"/>
    <x v="1"/>
    <x v="0"/>
    <s v="Biológico - biodiversidad"/>
    <s v="Probable"/>
    <s v="Baja"/>
    <s v="Bajo"/>
    <n v="3"/>
    <n v="1"/>
    <n v="3"/>
    <s v="Tolerable"/>
    <s v="No"/>
    <m/>
    <m/>
    <m/>
    <m/>
    <m/>
    <m/>
    <m/>
  </r>
  <r>
    <m/>
    <x v="1"/>
    <x v="0"/>
    <m/>
    <m/>
    <m/>
    <m/>
    <x v="1"/>
    <m/>
    <x v="2"/>
    <x v="2"/>
    <x v="1"/>
    <s v="Sociocultural - social"/>
    <s v="Certero"/>
    <s v="Baja"/>
    <s v="Bajo"/>
    <n v="5"/>
    <n v="1"/>
    <n v="5"/>
    <s v="Tolerable"/>
    <s v="No"/>
    <m/>
    <m/>
    <m/>
    <m/>
    <m/>
    <m/>
    <m/>
  </r>
  <r>
    <m/>
    <x v="1"/>
    <x v="0"/>
    <m/>
    <m/>
    <m/>
    <m/>
    <x v="1"/>
    <m/>
    <x v="0"/>
    <x v="3"/>
    <x v="1"/>
    <s v="Geológico - suelo"/>
    <s v="Certero"/>
    <s v="Baja"/>
    <s v="Bajo"/>
    <n v="5"/>
    <n v="1"/>
    <n v="5"/>
    <s v="Tolerable"/>
    <s v="No"/>
    <m/>
    <m/>
    <m/>
    <m/>
    <m/>
    <m/>
    <m/>
  </r>
  <r>
    <m/>
    <x v="1"/>
    <x v="0"/>
    <m/>
    <m/>
    <m/>
    <m/>
    <x v="1"/>
    <m/>
    <x v="3"/>
    <x v="4"/>
    <x v="0"/>
    <s v="Energético"/>
    <s v="Certero"/>
    <s v="Alta"/>
    <s v="Alto"/>
    <n v="5"/>
    <n v="5"/>
    <n v="25"/>
    <s v="No tolerable"/>
    <s v="Si"/>
    <m/>
    <m/>
    <m/>
    <m/>
    <m/>
    <m/>
    <m/>
  </r>
  <r>
    <s v="Apoyo"/>
    <x v="2"/>
    <x v="1"/>
    <s v="Limpieza y aseo_x000a_Cafetería_x000a_Manejo de sustancias químicas_x000a_Servicios de vigilancia y seguridad privada"/>
    <s v="Registros"/>
    <s v="PAR"/>
    <s v="Sede Central - Bogotá"/>
    <x v="0"/>
    <s v="Emergencia sanitaria por pandemia COVID-19"/>
    <x v="4"/>
    <x v="5"/>
    <x v="0"/>
    <s v="Hidrológico - agua"/>
    <s v="Certero"/>
    <s v="Moderada"/>
    <s v="Moderado"/>
    <n v="5"/>
    <n v="3"/>
    <n v="15"/>
    <s v="Potencialmente no tolerable"/>
    <s v="No"/>
    <m/>
    <m/>
    <m/>
    <m/>
    <m/>
    <m/>
    <m/>
  </r>
  <r>
    <m/>
    <x v="1"/>
    <x v="1"/>
    <m/>
    <m/>
    <m/>
    <m/>
    <x v="1"/>
    <m/>
    <x v="5"/>
    <x v="6"/>
    <x v="0"/>
    <s v="Hidrológico - agua"/>
    <s v="Probable"/>
    <s v="Moderada"/>
    <s v="Bajo"/>
    <n v="3"/>
    <n v="3"/>
    <n v="9"/>
    <s v="Tolerable"/>
    <s v="No"/>
    <m/>
    <m/>
    <m/>
    <m/>
    <m/>
    <m/>
    <m/>
  </r>
  <r>
    <m/>
    <x v="1"/>
    <x v="2"/>
    <m/>
    <m/>
    <m/>
    <m/>
    <x v="1"/>
    <m/>
    <x v="5"/>
    <x v="7"/>
    <x v="1"/>
    <s v="Hidrológico - agua"/>
    <s v="Certero"/>
    <s v="Baja"/>
    <s v="Bajo"/>
    <n v="5"/>
    <n v="1"/>
    <n v="5"/>
    <s v="Tolerable"/>
    <s v="No"/>
    <m/>
    <m/>
    <m/>
    <m/>
    <m/>
    <m/>
    <m/>
  </r>
  <r>
    <m/>
    <x v="1"/>
    <x v="1"/>
    <m/>
    <m/>
    <m/>
    <m/>
    <x v="1"/>
    <m/>
    <x v="6"/>
    <x v="8"/>
    <x v="0"/>
    <s v="Geológico - suelo"/>
    <s v="Probable"/>
    <s v="Baja"/>
    <s v="Bajo"/>
    <n v="3"/>
    <n v="1"/>
    <n v="3"/>
    <s v="Tolerable"/>
    <s v="No"/>
    <m/>
    <m/>
    <m/>
    <m/>
    <m/>
    <m/>
    <m/>
  </r>
  <r>
    <m/>
    <x v="1"/>
    <x v="1"/>
    <m/>
    <m/>
    <m/>
    <m/>
    <x v="1"/>
    <m/>
    <x v="0"/>
    <x v="9"/>
    <x v="0"/>
    <s v="Geológico - suelo"/>
    <s v="Probable"/>
    <s v="Moderada"/>
    <s v="Bajo"/>
    <n v="3"/>
    <n v="3"/>
    <n v="9"/>
    <s v="Tolerable"/>
    <s v="No"/>
    <m/>
    <m/>
    <m/>
    <m/>
    <m/>
    <m/>
    <m/>
  </r>
  <r>
    <m/>
    <x v="1"/>
    <x v="1"/>
    <m/>
    <m/>
    <m/>
    <m/>
    <x v="1"/>
    <m/>
    <x v="0"/>
    <x v="10"/>
    <x v="0"/>
    <s v="Geológico - suelo"/>
    <s v="Probable"/>
    <s v="Moderada"/>
    <s v="Bajo"/>
    <n v="3"/>
    <n v="3"/>
    <n v="9"/>
    <s v="Tolerable"/>
    <s v="No"/>
    <m/>
    <m/>
    <m/>
    <m/>
    <m/>
    <m/>
    <m/>
  </r>
  <r>
    <m/>
    <x v="1"/>
    <x v="1"/>
    <m/>
    <m/>
    <m/>
    <m/>
    <x v="1"/>
    <m/>
    <x v="0"/>
    <x v="0"/>
    <x v="0"/>
    <s v="Geológico - suelo"/>
    <s v="Certero"/>
    <s v="Alta"/>
    <s v="Alto"/>
    <n v="5"/>
    <n v="5"/>
    <n v="25"/>
    <s v="No tolerable"/>
    <s v="Si"/>
    <m/>
    <m/>
    <m/>
    <m/>
    <m/>
    <m/>
    <m/>
  </r>
  <r>
    <m/>
    <x v="1"/>
    <x v="1"/>
    <m/>
    <m/>
    <m/>
    <m/>
    <x v="1"/>
    <m/>
    <x v="0"/>
    <x v="11"/>
    <x v="0"/>
    <s v="Geológico - suelo"/>
    <s v="Certero"/>
    <s v="Alta"/>
    <s v="Alto"/>
    <n v="5"/>
    <n v="5"/>
    <n v="25"/>
    <s v="No tolerable"/>
    <s v="Si"/>
    <m/>
    <m/>
    <m/>
    <m/>
    <m/>
    <m/>
    <m/>
  </r>
  <r>
    <m/>
    <x v="1"/>
    <x v="1"/>
    <m/>
    <m/>
    <m/>
    <m/>
    <x v="1"/>
    <m/>
    <x v="0"/>
    <x v="3"/>
    <x v="1"/>
    <s v="Geológico - suelo"/>
    <s v="Certero"/>
    <s v="Baja"/>
    <s v="Bajo"/>
    <n v="5"/>
    <n v="1"/>
    <n v="5"/>
    <s v="Tolerable"/>
    <s v="No"/>
    <m/>
    <m/>
    <m/>
    <m/>
    <m/>
    <m/>
    <m/>
  </r>
  <r>
    <m/>
    <x v="1"/>
    <x v="1"/>
    <m/>
    <m/>
    <m/>
    <m/>
    <x v="1"/>
    <m/>
    <x v="1"/>
    <x v="1"/>
    <x v="0"/>
    <s v="Biológico - biodiversidad"/>
    <s v="Certero"/>
    <s v="Alta"/>
    <s v="Alto"/>
    <n v="5"/>
    <n v="5"/>
    <n v="25"/>
    <s v="No tolerable"/>
    <s v="Si"/>
    <m/>
    <m/>
    <m/>
    <m/>
    <m/>
    <m/>
    <m/>
  </r>
  <r>
    <m/>
    <x v="1"/>
    <x v="1"/>
    <m/>
    <m/>
    <m/>
    <m/>
    <x v="1"/>
    <m/>
    <x v="2"/>
    <x v="2"/>
    <x v="1"/>
    <s v="Sociocultural - social"/>
    <s v="Certero"/>
    <s v="Baja"/>
    <s v="Bajo"/>
    <n v="5"/>
    <n v="1"/>
    <n v="5"/>
    <s v="Tolerable"/>
    <s v="No"/>
    <m/>
    <m/>
    <m/>
    <m/>
    <m/>
    <m/>
    <m/>
  </r>
  <r>
    <m/>
    <x v="1"/>
    <x v="1"/>
    <m/>
    <m/>
    <m/>
    <m/>
    <x v="1"/>
    <m/>
    <x v="3"/>
    <x v="4"/>
    <x v="0"/>
    <s v="Energético"/>
    <s v="Certero"/>
    <s v="Alta"/>
    <s v="Alto"/>
    <n v="5"/>
    <n v="5"/>
    <n v="25"/>
    <s v="No tolerable"/>
    <s v="Si"/>
    <m/>
    <m/>
    <m/>
    <m/>
    <m/>
    <m/>
    <m/>
  </r>
  <r>
    <m/>
    <x v="1"/>
    <x v="1"/>
    <m/>
    <m/>
    <m/>
    <m/>
    <x v="1"/>
    <m/>
    <x v="7"/>
    <x v="12"/>
    <x v="0"/>
    <s v="Atmosférico - aire"/>
    <s v="Probable"/>
    <s v="Moderada"/>
    <s v="Bajo"/>
    <n v="3"/>
    <n v="3"/>
    <n v="9"/>
    <s v="Tolerable"/>
    <s v="No"/>
    <m/>
    <m/>
    <m/>
    <m/>
    <m/>
    <m/>
    <m/>
  </r>
  <r>
    <m/>
    <x v="1"/>
    <x v="1"/>
    <m/>
    <m/>
    <m/>
    <m/>
    <x v="1"/>
    <m/>
    <x v="7"/>
    <x v="13"/>
    <x v="0"/>
    <s v="Atmosférico - aire"/>
    <s v="Probable"/>
    <s v="Moderada"/>
    <s v="Bajo"/>
    <n v="3"/>
    <n v="3"/>
    <n v="9"/>
    <s v="Tolerable"/>
    <s v="No"/>
    <m/>
    <m/>
    <m/>
    <m/>
    <m/>
    <m/>
    <m/>
  </r>
  <r>
    <s v="Misional"/>
    <x v="3"/>
    <x v="3"/>
    <s v="Infraestructura (adecuaciones físicas)_x000a_Manejo de insumos y equipos_x000a_Prestación de servicios tecnológicos_x000a_Instalación de redes eléctricas_x000a_Saneamiento ambiental y limpieza técnica (Lavado de tanques y control de plagas)_x000a_Vehículos_x000a_Instalación de elementos de publicidad exterior visual"/>
    <s v="Registros e informes"/>
    <s v="PAR"/>
    <s v="Sede Central - Bogotá"/>
    <x v="0"/>
    <s v="Emergencia sanitaria por pandemia COVID-19"/>
    <x v="7"/>
    <x v="14"/>
    <x v="0"/>
    <s v="Atmosférico - aire"/>
    <s v="Certero"/>
    <s v="Moderada"/>
    <s v="Moderado"/>
    <n v="5"/>
    <n v="3"/>
    <n v="15"/>
    <s v="Potencialmente no tolerable"/>
    <s v="No"/>
    <m/>
    <m/>
    <m/>
    <m/>
    <m/>
    <m/>
    <m/>
  </r>
  <r>
    <m/>
    <x v="1"/>
    <x v="3"/>
    <m/>
    <m/>
    <m/>
    <m/>
    <x v="1"/>
    <m/>
    <x v="7"/>
    <x v="15"/>
    <x v="0"/>
    <s v="Atmosférico - aire"/>
    <s v="Probable"/>
    <s v="Alta"/>
    <s v="Moderado"/>
    <n v="3"/>
    <n v="5"/>
    <n v="15"/>
    <s v="Potencialmente no tolerable"/>
    <s v="No"/>
    <m/>
    <m/>
    <m/>
    <m/>
    <m/>
    <m/>
    <m/>
  </r>
  <r>
    <m/>
    <x v="1"/>
    <x v="3"/>
    <m/>
    <m/>
    <m/>
    <m/>
    <x v="1"/>
    <m/>
    <x v="7"/>
    <x v="12"/>
    <x v="0"/>
    <s v="Atmosférico - aire"/>
    <s v="Probable"/>
    <s v="Moderada"/>
    <s v="Bajo"/>
    <n v="3"/>
    <n v="3"/>
    <n v="9"/>
    <s v="Tolerable"/>
    <s v="No"/>
    <m/>
    <m/>
    <m/>
    <m/>
    <m/>
    <m/>
    <m/>
  </r>
  <r>
    <m/>
    <x v="1"/>
    <x v="3"/>
    <m/>
    <m/>
    <m/>
    <m/>
    <x v="1"/>
    <m/>
    <x v="7"/>
    <x v="13"/>
    <x v="0"/>
    <s v="Atmosférico - aire"/>
    <s v="Probable"/>
    <s v="Moderada"/>
    <s v="Bajo"/>
    <n v="3"/>
    <n v="3"/>
    <n v="9"/>
    <s v="Tolerable"/>
    <s v="No"/>
    <m/>
    <m/>
    <m/>
    <m/>
    <m/>
    <m/>
    <m/>
  </r>
  <r>
    <m/>
    <x v="1"/>
    <x v="3"/>
    <m/>
    <m/>
    <m/>
    <m/>
    <x v="1"/>
    <m/>
    <x v="4"/>
    <x v="5"/>
    <x v="0"/>
    <s v="Hidrológico - agua"/>
    <s v="Improbable"/>
    <s v="Baja"/>
    <s v="Bajo"/>
    <n v="1"/>
    <n v="1"/>
    <n v="1"/>
    <s v="Tolerable"/>
    <s v="No"/>
    <m/>
    <m/>
    <m/>
    <m/>
    <m/>
    <m/>
    <m/>
  </r>
  <r>
    <m/>
    <x v="1"/>
    <x v="3"/>
    <m/>
    <m/>
    <m/>
    <m/>
    <x v="1"/>
    <m/>
    <x v="5"/>
    <x v="6"/>
    <x v="0"/>
    <s v="Hidrológico - agua"/>
    <s v="Probable"/>
    <s v="Moderada"/>
    <s v="Bajo"/>
    <n v="3"/>
    <n v="3"/>
    <n v="9"/>
    <s v="Tolerable"/>
    <s v="No"/>
    <m/>
    <m/>
    <m/>
    <m/>
    <m/>
    <m/>
    <m/>
  </r>
  <r>
    <m/>
    <x v="1"/>
    <x v="2"/>
    <m/>
    <m/>
    <m/>
    <m/>
    <x v="1"/>
    <m/>
    <x v="5"/>
    <x v="7"/>
    <x v="1"/>
    <s v="Hidrológico - agua"/>
    <s v="Certero"/>
    <s v="Baja"/>
    <s v="Bajo"/>
    <n v="5"/>
    <n v="1"/>
    <n v="5"/>
    <s v="Tolerable"/>
    <s v="No"/>
    <m/>
    <m/>
    <m/>
    <m/>
    <m/>
    <m/>
    <m/>
  </r>
  <r>
    <m/>
    <x v="1"/>
    <x v="3"/>
    <m/>
    <m/>
    <m/>
    <m/>
    <x v="1"/>
    <m/>
    <x v="6"/>
    <x v="8"/>
    <x v="0"/>
    <s v="Geológico - suelo"/>
    <s v="Probable"/>
    <s v="Baja"/>
    <s v="Bajo"/>
    <n v="3"/>
    <n v="1"/>
    <n v="3"/>
    <s v="Tolerable"/>
    <s v="No"/>
    <m/>
    <m/>
    <m/>
    <m/>
    <m/>
    <m/>
    <m/>
  </r>
  <r>
    <m/>
    <x v="1"/>
    <x v="3"/>
    <m/>
    <m/>
    <m/>
    <m/>
    <x v="1"/>
    <m/>
    <x v="0"/>
    <x v="10"/>
    <x v="0"/>
    <s v="Geológico - suelo"/>
    <s v="Certero"/>
    <s v="Alta"/>
    <s v="Alto"/>
    <n v="5"/>
    <n v="5"/>
    <n v="25"/>
    <s v="No tolerable"/>
    <s v="Si"/>
    <m/>
    <m/>
    <m/>
    <m/>
    <m/>
    <m/>
    <m/>
  </r>
  <r>
    <m/>
    <x v="1"/>
    <x v="3"/>
    <m/>
    <m/>
    <m/>
    <m/>
    <x v="1"/>
    <m/>
    <x v="0"/>
    <x v="0"/>
    <x v="0"/>
    <s v="Geológico - suelo"/>
    <s v="Certero"/>
    <s v="Alta"/>
    <s v="Alto"/>
    <n v="5"/>
    <n v="5"/>
    <n v="25"/>
    <s v="No tolerable"/>
    <s v="Si"/>
    <m/>
    <m/>
    <m/>
    <m/>
    <m/>
    <m/>
    <m/>
  </r>
  <r>
    <m/>
    <x v="1"/>
    <x v="3"/>
    <m/>
    <m/>
    <m/>
    <m/>
    <x v="1"/>
    <m/>
    <x v="0"/>
    <x v="11"/>
    <x v="0"/>
    <s v="Geológico - suelo"/>
    <s v="Certero"/>
    <s v="Alta"/>
    <s v="Alto"/>
    <n v="5"/>
    <n v="5"/>
    <n v="25"/>
    <s v="No tolerable"/>
    <s v="Si"/>
    <m/>
    <m/>
    <m/>
    <m/>
    <m/>
    <m/>
    <m/>
  </r>
  <r>
    <m/>
    <x v="1"/>
    <x v="3"/>
    <m/>
    <m/>
    <m/>
    <m/>
    <x v="1"/>
    <m/>
    <x v="0"/>
    <x v="3"/>
    <x v="1"/>
    <s v="Sociocultural - social"/>
    <s v="Certero"/>
    <s v="Baja"/>
    <s v="Bajo"/>
    <n v="5"/>
    <n v="1"/>
    <n v="5"/>
    <s v="Tolerable"/>
    <s v="No"/>
    <m/>
    <m/>
    <m/>
    <m/>
    <m/>
    <m/>
    <m/>
  </r>
  <r>
    <m/>
    <x v="1"/>
    <x v="3"/>
    <m/>
    <m/>
    <m/>
    <m/>
    <x v="1"/>
    <m/>
    <x v="1"/>
    <x v="1"/>
    <x v="0"/>
    <s v="Biológico - biodiversidad"/>
    <s v="Probable"/>
    <s v="Alta"/>
    <s v="Moderado"/>
    <n v="3"/>
    <n v="5"/>
    <n v="15"/>
    <s v="Potencialmente no tolerable"/>
    <s v="No"/>
    <m/>
    <m/>
    <m/>
    <m/>
    <m/>
    <m/>
    <m/>
  </r>
  <r>
    <m/>
    <x v="1"/>
    <x v="3"/>
    <m/>
    <m/>
    <m/>
    <m/>
    <x v="1"/>
    <m/>
    <x v="2"/>
    <x v="2"/>
    <x v="1"/>
    <s v="Sociocultural - social"/>
    <s v="Certero"/>
    <s v="Baja"/>
    <s v="Bajo"/>
    <n v="5"/>
    <n v="1"/>
    <n v="5"/>
    <s v="Tolerable"/>
    <s v="No"/>
    <m/>
    <m/>
    <m/>
    <m/>
    <m/>
    <m/>
    <m/>
  </r>
  <r>
    <m/>
    <x v="1"/>
    <x v="2"/>
    <m/>
    <m/>
    <m/>
    <m/>
    <x v="1"/>
    <m/>
    <x v="8"/>
    <x v="16"/>
    <x v="0"/>
    <s v="Paisajístico"/>
    <s v="Probable"/>
    <s v="Moderada"/>
    <s v="Bajo"/>
    <n v="3"/>
    <n v="3"/>
    <n v="9"/>
    <s v="Tolerable"/>
    <s v="No"/>
    <m/>
    <m/>
    <m/>
    <m/>
    <m/>
    <m/>
    <m/>
  </r>
  <r>
    <m/>
    <x v="1"/>
    <x v="3"/>
    <m/>
    <m/>
    <m/>
    <m/>
    <x v="1"/>
    <m/>
    <x v="3"/>
    <x v="4"/>
    <x v="0"/>
    <s v="Energético"/>
    <s v="Certero"/>
    <s v="Alta"/>
    <s v="Alto"/>
    <n v="5"/>
    <n v="5"/>
    <n v="25"/>
    <s v="No tolerable"/>
    <s v="Si"/>
    <m/>
    <m/>
    <m/>
    <m/>
    <m/>
    <m/>
    <m/>
  </r>
  <r>
    <s v="Estratégico_x000a_Misional"/>
    <x v="4"/>
    <x v="4"/>
    <s v="Relacionamiento con el usuario externo_x000a_Atención y respuesta de PQRS_x000a_Notificaciones_x000a_Encuestas de satisfacción"/>
    <s v="Actos Administrativos notificados_x000a_Registro en ANNA Minería_x000a_Recurso de reposición / comunicación de entrada _x000a_Constancia de ejecutoria_x000a_Comunicaciones de salida internas y externas_x000a_Estudio de percepción en la satisfacción de usuarios mineros"/>
    <s v="PAR"/>
    <s v="Sede Central - Bogotá"/>
    <x v="0"/>
    <s v="Emergencia sanitaria por pandemia COVID-19"/>
    <x v="0"/>
    <x v="0"/>
    <x v="0"/>
    <s v="Geológico - suelo"/>
    <s v="Certero"/>
    <s v="Alta"/>
    <s v="Alto"/>
    <n v="5"/>
    <n v="5"/>
    <n v="25"/>
    <s v="No tolerable"/>
    <s v="Si"/>
    <m/>
    <m/>
    <m/>
    <m/>
    <m/>
    <m/>
    <m/>
  </r>
  <r>
    <m/>
    <x v="1"/>
    <x v="4"/>
    <m/>
    <m/>
    <m/>
    <m/>
    <x v="1"/>
    <m/>
    <x v="0"/>
    <x v="3"/>
    <x v="1"/>
    <s v="Sociocultural - social"/>
    <s v="Certero"/>
    <s v="Baja"/>
    <s v="Bajo"/>
    <n v="5"/>
    <n v="1"/>
    <n v="5"/>
    <s v="Tolerable"/>
    <s v="No"/>
    <m/>
    <m/>
    <m/>
    <m/>
    <m/>
    <m/>
    <m/>
  </r>
  <r>
    <m/>
    <x v="1"/>
    <x v="4"/>
    <m/>
    <m/>
    <m/>
    <m/>
    <x v="1"/>
    <m/>
    <x v="1"/>
    <x v="1"/>
    <x v="0"/>
    <s v="Biológico - biodiversidad"/>
    <s v="Probable"/>
    <s v="Baja"/>
    <s v="Bajo"/>
    <n v="3"/>
    <n v="1"/>
    <n v="3"/>
    <s v="Tolerable"/>
    <s v="No"/>
    <m/>
    <m/>
    <m/>
    <m/>
    <m/>
    <m/>
    <m/>
  </r>
  <r>
    <m/>
    <x v="1"/>
    <x v="4"/>
    <m/>
    <m/>
    <m/>
    <m/>
    <x v="1"/>
    <m/>
    <x v="2"/>
    <x v="2"/>
    <x v="1"/>
    <s v="Sociocultural - social"/>
    <s v="Certero"/>
    <s v="Baja"/>
    <s v="Bajo"/>
    <n v="5"/>
    <n v="1"/>
    <n v="5"/>
    <s v="Tolerable"/>
    <s v="No"/>
    <m/>
    <m/>
    <m/>
    <m/>
    <m/>
    <m/>
    <m/>
  </r>
  <r>
    <m/>
    <x v="1"/>
    <x v="4"/>
    <m/>
    <m/>
    <m/>
    <m/>
    <x v="1"/>
    <m/>
    <x v="3"/>
    <x v="4"/>
    <x v="0"/>
    <s v="Energético"/>
    <s v="Certero"/>
    <s v="Alta"/>
    <s v="Alto"/>
    <n v="5"/>
    <n v="5"/>
    <n v="25"/>
    <s v="No tolerable"/>
    <s v="Si"/>
    <m/>
    <m/>
    <m/>
    <m/>
    <m/>
    <m/>
    <m/>
  </r>
  <r>
    <s v="Estratégicos_x000a_Misionales_x000a_Apoyo_x000a_Evaluación"/>
    <x v="5"/>
    <x v="5"/>
    <s v="Visitas de fiscalización_x000a_Atención de emergencias Mineras*_x000a_Implementación y seguimiento al SIG_x000a_Inventarios_x000a_Visitas de seguimiento a los archivos de Gestión _x000a_Auditorias Internas de Gestión y SIG_x000a_Inspección de infracturura en las sedes_x000a_Relacionamiento con el usuario"/>
    <s v="Asistencias y conceptos técnicos, informes de auditoría,  "/>
    <s v="PAR"/>
    <s v="Sede Central - Bogotá"/>
    <x v="0"/>
    <s v="Emergencia sanitaria por pandemia COVID-19"/>
    <x v="7"/>
    <x v="17"/>
    <x v="0"/>
    <s v="Atmosférico - aire"/>
    <s v="Probable"/>
    <s v="Alta"/>
    <s v="Moderado"/>
    <n v="3"/>
    <n v="5"/>
    <n v="15"/>
    <s v="Potencialmente no tolerable"/>
    <s v="No"/>
    <m/>
    <m/>
    <m/>
    <m/>
    <m/>
    <m/>
    <m/>
  </r>
  <r>
    <m/>
    <x v="1"/>
    <x v="5"/>
    <m/>
    <m/>
    <m/>
    <m/>
    <x v="1"/>
    <m/>
    <x v="7"/>
    <x v="14"/>
    <x v="0"/>
    <s v="Atmosférico - aire"/>
    <s v="Probable"/>
    <s v="Alta"/>
    <s v="Moderado"/>
    <n v="3"/>
    <n v="5"/>
    <n v="15"/>
    <s v="Potencialmente no tolerable"/>
    <s v="No"/>
    <m/>
    <m/>
    <m/>
    <m/>
    <m/>
    <m/>
    <m/>
  </r>
  <r>
    <m/>
    <x v="1"/>
    <x v="5"/>
    <m/>
    <m/>
    <m/>
    <m/>
    <x v="1"/>
    <m/>
    <x v="7"/>
    <x v="13"/>
    <x v="0"/>
    <s v="Atmosférico - aire"/>
    <s v="Probable"/>
    <s v="Moderada"/>
    <s v="Bajo"/>
    <n v="3"/>
    <n v="3"/>
    <n v="9"/>
    <s v="Tolerable"/>
    <s v="No"/>
    <m/>
    <m/>
    <m/>
    <m/>
    <m/>
    <m/>
    <m/>
  </r>
  <r>
    <m/>
    <x v="1"/>
    <x v="5"/>
    <m/>
    <m/>
    <m/>
    <m/>
    <x v="1"/>
    <m/>
    <x v="6"/>
    <x v="8"/>
    <x v="0"/>
    <s v="Geológico - suelo"/>
    <s v="Probable"/>
    <s v="Baja"/>
    <s v="Bajo"/>
    <n v="3"/>
    <n v="1"/>
    <n v="3"/>
    <s v="Tolerable"/>
    <s v="No"/>
    <m/>
    <m/>
    <m/>
    <m/>
    <m/>
    <m/>
    <m/>
  </r>
  <r>
    <m/>
    <x v="1"/>
    <x v="5"/>
    <m/>
    <m/>
    <m/>
    <m/>
    <x v="1"/>
    <m/>
    <x v="0"/>
    <x v="10"/>
    <x v="0"/>
    <s v="Geológico - suelo"/>
    <s v="Probable"/>
    <s v="Alta"/>
    <s v="Moderado"/>
    <n v="3"/>
    <n v="5"/>
    <n v="15"/>
    <s v="Potencialmente no tolerable"/>
    <s v="No"/>
    <m/>
    <m/>
    <m/>
    <m/>
    <m/>
    <m/>
    <m/>
  </r>
  <r>
    <m/>
    <x v="1"/>
    <x v="5"/>
    <m/>
    <m/>
    <m/>
    <m/>
    <x v="1"/>
    <m/>
    <x v="2"/>
    <x v="2"/>
    <x v="1"/>
    <s v="Sociocultural - social"/>
    <s v="Certero"/>
    <s v="Baja"/>
    <s v="Bajo"/>
    <n v="5"/>
    <n v="1"/>
    <n v="5"/>
    <s v="Tolerable"/>
    <s v="No"/>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14C636B-E99D-45BE-A042-E7E057FDDD1F}" name="TablaDinámica1" cacheId="37276"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17" firstHeaderRow="1" firstDataRow="1" firstDataCol="2" rowPageCount="3" colPageCount="1"/>
  <pivotFields count="28">
    <pivotField compact="0" outline="0" showAll="0"/>
    <pivotField compact="0" outline="0" showAll="0">
      <items count="7">
        <item x="1"/>
        <item x="0"/>
        <item x="2"/>
        <item x="3"/>
        <item x="4"/>
        <item x="5"/>
        <item t="default"/>
      </items>
    </pivotField>
    <pivotField axis="axisPage" compact="0" outline="0" showAll="0">
      <items count="7">
        <item x="2"/>
        <item x="0"/>
        <item x="1"/>
        <item x="3"/>
        <item x="4"/>
        <item x="5"/>
        <item t="default"/>
      </items>
    </pivotField>
    <pivotField compact="0" outline="0" showAll="0"/>
    <pivotField compact="0" outline="0" showAll="0"/>
    <pivotField compact="0" outline="0" showAll="0"/>
    <pivotField compact="0" outline="0" showAll="0"/>
    <pivotField axis="axisPage" compact="0" outline="0" showAll="0">
      <items count="3">
        <item x="1"/>
        <item x="0"/>
        <item t="default"/>
      </items>
    </pivotField>
    <pivotField compact="0" outline="0" showAll="0"/>
    <pivotField axis="axisRow" compact="0" outline="0" showAll="0">
      <items count="11">
        <item sd="0" x="5"/>
        <item sd="0" m="1" x="9"/>
        <item sd="0" x="0"/>
        <item sd="0" x="1"/>
        <item sd="0" x="2"/>
        <item sd="0" x="3"/>
        <item sd="0" x="4"/>
        <item sd="0" x="6"/>
        <item sd="0" x="7"/>
        <item sd="0" x="8"/>
        <item t="default"/>
      </items>
    </pivotField>
    <pivotField axis="axisRow" compact="0" outline="0" showAll="0">
      <items count="20">
        <item x="7"/>
        <item m="1" x="18"/>
        <item x="0"/>
        <item x="1"/>
        <item x="2"/>
        <item x="3"/>
        <item x="4"/>
        <item x="5"/>
        <item x="6"/>
        <item x="8"/>
        <item x="9"/>
        <item x="10"/>
        <item x="11"/>
        <item x="12"/>
        <item x="13"/>
        <item x="14"/>
        <item x="15"/>
        <item x="16"/>
        <item x="17"/>
        <item t="default"/>
      </items>
    </pivotField>
    <pivotField axis="axisPage" compact="0" outline="0" showAll="0">
      <items count="4">
        <item m="1" x="2"/>
        <item x="0"/>
        <item x="1"/>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10">
    <i>
      <x/>
    </i>
    <i>
      <x v="2"/>
    </i>
    <i>
      <x v="3"/>
    </i>
    <i>
      <x v="4"/>
    </i>
    <i>
      <x v="5"/>
    </i>
    <i>
      <x v="6"/>
    </i>
    <i>
      <x v="7"/>
    </i>
    <i>
      <x v="8"/>
    </i>
    <i>
      <x v="9"/>
    </i>
    <i t="grand">
      <x/>
    </i>
  </rowItems>
  <colItems count="1">
    <i/>
  </colItems>
  <pageFields count="3">
    <pageField fld="2" hier="-1"/>
    <pageField fld="11" hier="-1"/>
    <pageField fld="7" hier="-1"/>
  </pageFields>
  <dataFields count="1">
    <dataField name="Promedio de Valor valoración inicial 2022" fld="18" subtotal="average" baseField="10" baseItem="2" numFmtId="1"/>
  </dataFields>
  <formats count="67">
    <format dxfId="71">
      <pivotArea dataOnly="0" labelOnly="1" outline="0" axis="axisValues" fieldPosition="0"/>
    </format>
    <format dxfId="72">
      <pivotArea field="9" type="button" dataOnly="0" labelOnly="1" outline="0" axis="axisRow" fieldPosition="0"/>
    </format>
    <format dxfId="73">
      <pivotArea field="10" type="button" dataOnly="0" labelOnly="1" outline="0" axis="axisRow" fieldPosition="1"/>
    </format>
    <format dxfId="74">
      <pivotArea dataOnly="0" labelOnly="1" outline="0" axis="axisValues" fieldPosition="0"/>
    </format>
    <format dxfId="75">
      <pivotArea field="9" type="button" dataOnly="0" labelOnly="1" outline="0" axis="axisRow" fieldPosition="0"/>
    </format>
    <format dxfId="76">
      <pivotArea field="10" type="button" dataOnly="0" labelOnly="1" outline="0" axis="axisRow" fieldPosition="1"/>
    </format>
    <format dxfId="77">
      <pivotArea dataOnly="0" labelOnly="1" outline="0" axis="axisValues" fieldPosition="0"/>
    </format>
    <format dxfId="78">
      <pivotArea type="all" dataOnly="0" outline="0" fieldPosition="0"/>
    </format>
    <format dxfId="79">
      <pivotArea outline="0" collapsedLevelsAreSubtotals="1" fieldPosition="0"/>
    </format>
    <format dxfId="80">
      <pivotArea field="9" type="button" dataOnly="0" labelOnly="1" outline="0" axis="axisRow" fieldPosition="0"/>
    </format>
    <format dxfId="81">
      <pivotArea field="10" type="button" dataOnly="0" labelOnly="1" outline="0" axis="axisRow" fieldPosition="1"/>
    </format>
    <format dxfId="82">
      <pivotArea dataOnly="0" labelOnly="1" outline="0" fieldPosition="0">
        <references count="1">
          <reference field="9" count="0"/>
        </references>
      </pivotArea>
    </format>
    <format dxfId="83">
      <pivotArea dataOnly="0" labelOnly="1" outline="0" fieldPosition="0">
        <references count="1">
          <reference field="9" count="1" defaultSubtotal="1">
            <x v="1"/>
          </reference>
        </references>
      </pivotArea>
    </format>
    <format dxfId="84">
      <pivotArea dataOnly="0" labelOnly="1" grandRow="1" outline="0" fieldPosition="0"/>
    </format>
    <format dxfId="85">
      <pivotArea dataOnly="0" labelOnly="1" outline="0" fieldPosition="0">
        <references count="2">
          <reference field="9" count="1" selected="0">
            <x v="1"/>
          </reference>
          <reference field="10" count="1">
            <x v="1"/>
          </reference>
        </references>
      </pivotArea>
    </format>
    <format dxfId="86">
      <pivotArea dataOnly="0" labelOnly="1" outline="0" axis="axisValues" fieldPosition="0"/>
    </format>
    <format dxfId="87">
      <pivotArea type="all" dataOnly="0" outline="0" fieldPosition="0"/>
    </format>
    <format dxfId="88">
      <pivotArea outline="0" collapsedLevelsAreSubtotals="1" fieldPosition="0"/>
    </format>
    <format dxfId="89">
      <pivotArea field="9" type="button" dataOnly="0" labelOnly="1" outline="0" axis="axisRow" fieldPosition="0"/>
    </format>
    <format dxfId="90">
      <pivotArea field="10" type="button" dataOnly="0" labelOnly="1" outline="0" axis="axisRow" fieldPosition="1"/>
    </format>
    <format dxfId="91">
      <pivotArea dataOnly="0" labelOnly="1" outline="0" fieldPosition="0">
        <references count="1">
          <reference field="9" count="0"/>
        </references>
      </pivotArea>
    </format>
    <format dxfId="92">
      <pivotArea dataOnly="0" labelOnly="1" outline="0" fieldPosition="0">
        <references count="1">
          <reference field="9" count="1" defaultSubtotal="1">
            <x v="1"/>
          </reference>
        </references>
      </pivotArea>
    </format>
    <format dxfId="93">
      <pivotArea dataOnly="0" labelOnly="1" grandRow="1" outline="0" fieldPosition="0"/>
    </format>
    <format dxfId="94">
      <pivotArea dataOnly="0" labelOnly="1" outline="0" fieldPosition="0">
        <references count="2">
          <reference field="9" count="1" selected="0">
            <x v="1"/>
          </reference>
          <reference field="10" count="1">
            <x v="1"/>
          </reference>
        </references>
      </pivotArea>
    </format>
    <format dxfId="95">
      <pivotArea dataOnly="0" labelOnly="1" outline="0" axis="axisValues" fieldPosition="0"/>
    </format>
    <format dxfId="96">
      <pivotArea outline="0" fieldPosition="0">
        <references count="1">
          <reference field="9" count="0" selected="0"/>
        </references>
      </pivotArea>
    </format>
    <format dxfId="97">
      <pivotArea field="9" type="button" dataOnly="0" labelOnly="1" outline="0" axis="axisRow" fieldPosition="0"/>
    </format>
    <format dxfId="98">
      <pivotArea field="10" type="button" dataOnly="0" labelOnly="1" outline="0" axis="axisRow" fieldPosition="1"/>
    </format>
    <format dxfId="99">
      <pivotArea dataOnly="0" labelOnly="1" outline="0" fieldPosition="0">
        <references count="1">
          <reference field="9" count="0"/>
        </references>
      </pivotArea>
    </format>
    <format dxfId="100">
      <pivotArea dataOnly="0" labelOnly="1" outline="0" axis="axisValues" fieldPosition="0"/>
    </format>
    <format dxfId="101">
      <pivotArea type="all" dataOnly="0" outline="0" fieldPosition="0"/>
    </format>
    <format dxfId="102">
      <pivotArea outline="0" collapsedLevelsAreSubtotals="1" fieldPosition="0"/>
    </format>
    <format dxfId="103">
      <pivotArea field="9" type="button" dataOnly="0" labelOnly="1" outline="0" axis="axisRow" fieldPosition="0"/>
    </format>
    <format dxfId="104">
      <pivotArea field="10" type="button" dataOnly="0" labelOnly="1" outline="0" axis="axisRow" fieldPosition="1"/>
    </format>
    <format dxfId="105">
      <pivotArea dataOnly="0" labelOnly="1" outline="0" fieldPosition="0">
        <references count="1">
          <reference field="9" count="0"/>
        </references>
      </pivotArea>
    </format>
    <format dxfId="106">
      <pivotArea dataOnly="0" labelOnly="1" outline="0" fieldPosition="0">
        <references count="1">
          <reference field="9" count="0" defaultSubtotal="1"/>
        </references>
      </pivotArea>
    </format>
    <format dxfId="107">
      <pivotArea dataOnly="0" labelOnly="1" grandRow="1" outline="0" fieldPosition="0"/>
    </format>
    <format dxfId="108">
      <pivotArea dataOnly="0" labelOnly="1" outline="0" fieldPosition="0">
        <references count="2">
          <reference field="9" count="1" selected="0">
            <x v="0"/>
          </reference>
          <reference field="10" count="2">
            <x v="0"/>
            <x v="8"/>
          </reference>
        </references>
      </pivotArea>
    </format>
    <format dxfId="109">
      <pivotArea dataOnly="0" labelOnly="1" outline="0" fieldPosition="0">
        <references count="2">
          <reference field="9" count="1" selected="0">
            <x v="2"/>
          </reference>
          <reference field="10" count="5">
            <x v="2"/>
            <x v="5"/>
            <x v="10"/>
            <x v="11"/>
            <x v="12"/>
          </reference>
        </references>
      </pivotArea>
    </format>
    <format dxfId="110">
      <pivotArea dataOnly="0" labelOnly="1" outline="0" fieldPosition="0">
        <references count="2">
          <reference field="9" count="1" selected="0">
            <x v="3"/>
          </reference>
          <reference field="10" count="1">
            <x v="3"/>
          </reference>
        </references>
      </pivotArea>
    </format>
    <format dxfId="111">
      <pivotArea dataOnly="0" labelOnly="1" outline="0" fieldPosition="0">
        <references count="2">
          <reference field="9" count="1" selected="0">
            <x v="4"/>
          </reference>
          <reference field="10" count="1">
            <x v="4"/>
          </reference>
        </references>
      </pivotArea>
    </format>
    <format dxfId="112">
      <pivotArea dataOnly="0" labelOnly="1" outline="0" fieldPosition="0">
        <references count="2">
          <reference field="9" count="1" selected="0">
            <x v="5"/>
          </reference>
          <reference field="10" count="1">
            <x v="6"/>
          </reference>
        </references>
      </pivotArea>
    </format>
    <format dxfId="113">
      <pivotArea dataOnly="0" labelOnly="1" outline="0" fieldPosition="0">
        <references count="2">
          <reference field="9" count="1" selected="0">
            <x v="6"/>
          </reference>
          <reference field="10" count="1">
            <x v="7"/>
          </reference>
        </references>
      </pivotArea>
    </format>
    <format dxfId="114">
      <pivotArea dataOnly="0" labelOnly="1" outline="0" fieldPosition="0">
        <references count="2">
          <reference field="9" count="1" selected="0">
            <x v="7"/>
          </reference>
          <reference field="10" count="1">
            <x v="9"/>
          </reference>
        </references>
      </pivotArea>
    </format>
    <format dxfId="115">
      <pivotArea dataOnly="0" labelOnly="1" outline="0" fieldPosition="0">
        <references count="2">
          <reference field="9" count="1" selected="0">
            <x v="8"/>
          </reference>
          <reference field="10" count="5">
            <x v="13"/>
            <x v="14"/>
            <x v="15"/>
            <x v="16"/>
            <x v="18"/>
          </reference>
        </references>
      </pivotArea>
    </format>
    <format dxfId="116">
      <pivotArea dataOnly="0" labelOnly="1" outline="0" fieldPosition="0">
        <references count="2">
          <reference field="9" count="1" selected="0">
            <x v="9"/>
          </reference>
          <reference field="10" count="1">
            <x v="17"/>
          </reference>
        </references>
      </pivotArea>
    </format>
    <format dxfId="117">
      <pivotArea dataOnly="0" labelOnly="1" outline="0" axis="axisValues" fieldPosition="0"/>
    </format>
    <format dxfId="118">
      <pivotArea outline="0" collapsedLevelsAreSubtotals="1" fieldPosition="0"/>
    </format>
    <format dxfId="119">
      <pivotArea outline="0" collapsedLevelsAreSubtotals="1" fieldPosition="0"/>
    </format>
    <format dxfId="120">
      <pivotArea type="all" dataOnly="0" outline="0" fieldPosition="0"/>
    </format>
    <format dxfId="121">
      <pivotArea outline="0" collapsedLevelsAreSubtotals="1" fieldPosition="0"/>
    </format>
    <format dxfId="122">
      <pivotArea field="9" type="button" dataOnly="0" labelOnly="1" outline="0" axis="axisRow" fieldPosition="0"/>
    </format>
    <format dxfId="123">
      <pivotArea field="10" type="button" dataOnly="0" labelOnly="1" outline="0" axis="axisRow" fieldPosition="1"/>
    </format>
    <format dxfId="124">
      <pivotArea dataOnly="0" labelOnly="1" outline="0" fieldPosition="0">
        <references count="1">
          <reference field="9" count="0"/>
        </references>
      </pivotArea>
    </format>
    <format dxfId="125">
      <pivotArea dataOnly="0" labelOnly="1" outline="0" fieldPosition="0">
        <references count="1">
          <reference field="9" count="0" defaultSubtotal="1"/>
        </references>
      </pivotArea>
    </format>
    <format dxfId="126">
      <pivotArea dataOnly="0" labelOnly="1" grandRow="1" outline="0" fieldPosition="0"/>
    </format>
    <format dxfId="127">
      <pivotArea dataOnly="0" labelOnly="1" outline="0" fieldPosition="0">
        <references count="2">
          <reference field="9" count="1" selected="0">
            <x v="0"/>
          </reference>
          <reference field="10" count="2">
            <x v="0"/>
            <x v="8"/>
          </reference>
        </references>
      </pivotArea>
    </format>
    <format dxfId="128">
      <pivotArea dataOnly="0" labelOnly="1" outline="0" fieldPosition="0">
        <references count="2">
          <reference field="9" count="1" selected="0">
            <x v="2"/>
          </reference>
          <reference field="10" count="5">
            <x v="2"/>
            <x v="5"/>
            <x v="10"/>
            <x v="11"/>
            <x v="12"/>
          </reference>
        </references>
      </pivotArea>
    </format>
    <format dxfId="129">
      <pivotArea dataOnly="0" labelOnly="1" outline="0" fieldPosition="0">
        <references count="2">
          <reference field="9" count="1" selected="0">
            <x v="3"/>
          </reference>
          <reference field="10" count="1">
            <x v="3"/>
          </reference>
        </references>
      </pivotArea>
    </format>
    <format dxfId="130">
      <pivotArea dataOnly="0" labelOnly="1" outline="0" fieldPosition="0">
        <references count="2">
          <reference field="9" count="1" selected="0">
            <x v="4"/>
          </reference>
          <reference field="10" count="1">
            <x v="4"/>
          </reference>
        </references>
      </pivotArea>
    </format>
    <format dxfId="131">
      <pivotArea dataOnly="0" labelOnly="1" outline="0" fieldPosition="0">
        <references count="2">
          <reference field="9" count="1" selected="0">
            <x v="5"/>
          </reference>
          <reference field="10" count="1">
            <x v="6"/>
          </reference>
        </references>
      </pivotArea>
    </format>
    <format dxfId="132">
      <pivotArea dataOnly="0" labelOnly="1" outline="0" fieldPosition="0">
        <references count="2">
          <reference field="9" count="1" selected="0">
            <x v="6"/>
          </reference>
          <reference field="10" count="1">
            <x v="7"/>
          </reference>
        </references>
      </pivotArea>
    </format>
    <format dxfId="133">
      <pivotArea dataOnly="0" labelOnly="1" outline="0" fieldPosition="0">
        <references count="2">
          <reference field="9" count="1" selected="0">
            <x v="7"/>
          </reference>
          <reference field="10" count="1">
            <x v="9"/>
          </reference>
        </references>
      </pivotArea>
    </format>
    <format dxfId="134">
      <pivotArea dataOnly="0" labelOnly="1" outline="0" fieldPosition="0">
        <references count="2">
          <reference field="9" count="1" selected="0">
            <x v="8"/>
          </reference>
          <reference field="10" count="5">
            <x v="13"/>
            <x v="14"/>
            <x v="15"/>
            <x v="16"/>
            <x v="18"/>
          </reference>
        </references>
      </pivotArea>
    </format>
    <format dxfId="135">
      <pivotArea dataOnly="0" labelOnly="1" outline="0" fieldPosition="0">
        <references count="2">
          <reference field="9" count="1" selected="0">
            <x v="9"/>
          </reference>
          <reference field="10" count="1">
            <x v="17"/>
          </reference>
        </references>
      </pivotArea>
    </format>
    <format dxfId="136">
      <pivotArea dataOnly="0" labelOnly="1" outline="0" axis="axisValues" fieldPosition="0"/>
    </format>
    <format dxfId="137">
      <pivotArea outline="0" fieldPosition="0">
        <references count="1">
          <reference field="9" count="0" selected="0"/>
        </references>
      </pivotArea>
    </format>
  </formats>
  <conditionalFormats count="3">
    <conditionalFormat priority="3">
      <pivotAreas count="1">
        <pivotArea type="data" outline="0" collapsedLevelsAreSubtotals="1" fieldPosition="0">
          <references count="1">
            <reference field="4294967294" count="1" selected="0">
              <x v="0"/>
            </reference>
          </references>
        </pivotArea>
      </pivotAreas>
    </conditionalFormat>
    <conditionalFormat priority="2">
      <pivotAreas count="1">
        <pivotArea type="data" outline="0" collapsedLevelsAreSubtotals="1" fieldPosition="0">
          <references count="1">
            <reference field="4294967294" count="1" selected="0">
              <x v="0"/>
            </reference>
          </references>
        </pivotArea>
      </pivotAreas>
    </conditionalFormat>
    <conditionalFormat priority="1">
      <pivotAreas count="1">
        <pivotArea type="data" outline="0" collapsedLevelsAreSubtotals="1" fieldPosition="0">
          <references count="1">
            <reference field="4294967294" count="1" selected="0">
              <x v="0"/>
            </reference>
          </references>
        </pivotArea>
      </pivotAreas>
    </conditionalFormat>
  </conditional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A1:A6" totalsRowShown="0" headerRowDxfId="70" dataDxfId="69">
  <autoFilter ref="A1:A6" xr:uid="{00000000-0009-0000-0100-000008000000}"/>
  <tableColumns count="1">
    <tableColumn id="1" xr3:uid="{00000000-0010-0000-0000-000001000000}" name="ESSM" dataDxfId="6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L1:L2" totalsRowShown="0" headerRowDxfId="43" dataDxfId="42">
  <autoFilter ref="L1:L2" xr:uid="{00000000-0009-0000-0100-000012000000}"/>
  <tableColumns count="1">
    <tableColumn id="1" xr3:uid="{00000000-0010-0000-0900-000001000000}" name="Generación_de_empleo" dataDxfId="4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N1:N2" totalsRowShown="0" headerRowDxfId="40" dataDxfId="39">
  <autoFilter ref="N1:N2" xr:uid="{00000000-0009-0000-0100-000014000000}"/>
  <tableColumns count="1">
    <tableColumn id="1" xr3:uid="{00000000-0010-0000-0B00-000001000000}" name="Consumo_de_energía_eléctrica" dataDxfId="38"/>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O1:O3" totalsRowShown="0" headerRowDxfId="37" dataDxfId="36">
  <autoFilter ref="O1:O3" xr:uid="{00000000-0009-0000-0100-000015000000}"/>
  <tableColumns count="1">
    <tableColumn id="1" xr3:uid="{00000000-0010-0000-0C00-000001000000}" name="Tipo de impacto" dataDxfId="35"/>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P1:P9" totalsRowShown="0" headerRowDxfId="34" dataDxfId="33">
  <autoFilter ref="P1:P9" xr:uid="{00000000-0009-0000-0100-000016000000}"/>
  <tableColumns count="1">
    <tableColumn id="1" xr3:uid="{00000000-0010-0000-0D00-000001000000}" name="Componente Ambiental" dataDxfId="32"/>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Q1:Q4" totalsRowShown="0" headerRowDxfId="31" dataDxfId="30">
  <autoFilter ref="Q1:Q4" xr:uid="{00000000-0009-0000-0100-000017000000}"/>
  <tableColumns count="1">
    <tableColumn id="1" xr3:uid="{00000000-0010-0000-0E00-000001000000}" name="Probabilidad" dataDxfId="29"/>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R1:R4" totalsRowShown="0" headerRowDxfId="28" dataDxfId="27">
  <autoFilter ref="R1:R4" xr:uid="{00000000-0009-0000-0100-000018000000}"/>
  <tableColumns count="1">
    <tableColumn id="1" xr3:uid="{00000000-0010-0000-0F00-000001000000}" name="Valor probabilidad" dataDxfId="26"/>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S1:S4" totalsRowShown="0" headerRowDxfId="25" dataDxfId="24">
  <autoFilter ref="S1:S4" xr:uid="{00000000-0009-0000-0100-000019000000}"/>
  <tableColumns count="1">
    <tableColumn id="1" xr3:uid="{00000000-0010-0000-1000-000001000000}" name="Consecuencia" dataDxfId="23"/>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T1:T4" totalsRowShown="0" headerRowDxfId="22" dataDxfId="21">
  <autoFilter ref="T1:T4" xr:uid="{00000000-0009-0000-0100-00001A000000}"/>
  <tableColumns count="1">
    <tableColumn id="1" xr3:uid="{00000000-0010-0000-1100-000001000000}" name="Valor consecuencia" dataDxfId="20"/>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U1:U4" totalsRowShown="0" headerRowDxfId="19" dataDxfId="18">
  <autoFilter ref="U1:U4" xr:uid="{00000000-0009-0000-0100-00001C000000}"/>
  <tableColumns count="1">
    <tableColumn id="1" xr3:uid="{00000000-0010-0000-1200-000001000000}" name="Significancia" dataDxfId="17"/>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E1:E6" totalsRowShown="0" headerRowDxfId="16" dataDxfId="15">
  <autoFilter ref="E1:E6" xr:uid="{00000000-0009-0000-0100-00001D000000}"/>
  <tableColumns count="1">
    <tableColumn id="1" xr3:uid="{00000000-0010-0000-1300-000001000000}" name="Generación_de_Emisiones" dataDxfId="1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B1:B5" totalsRowShown="0" headerRowDxfId="67" dataDxfId="66">
  <autoFilter ref="B1:B5" xr:uid="{00000000-0009-0000-0100-000009000000}"/>
  <tableColumns count="1">
    <tableColumn id="1" xr3:uid="{00000000-0010-0000-0100-000001000000}" name="PASSM" dataDxfId="65"/>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DB168F-1078-44E8-AB90-88202B9BBEE5}" name="Uso_de_publicidad" displayName="Uso_de_publicidad" ref="M1:M2" totalsRowShown="0" headerRowDxfId="13" dataDxfId="12" tableBorderDxfId="11">
  <autoFilter ref="M1:M2" xr:uid="{56DB168F-1078-44E8-AB90-88202B9BBEE5}"/>
  <tableColumns count="1">
    <tableColumn id="1" xr3:uid="{CFEB385A-DCDE-4378-A1E1-BB3BC445A69C}" name="Uso_de_publicidad" dataDxfId="1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C1:C13" totalsRowShown="0" headerRowDxfId="64" dataDxfId="63">
  <autoFilter ref="C1:C13" xr:uid="{00000000-0009-0000-0100-00000A000000}"/>
  <tableColumns count="1">
    <tableColumn id="1" xr3:uid="{00000000-0010-0000-0200-000001000000}" name="PAR" dataDxfId="6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F1:F3" totalsRowShown="0" headerRowDxfId="61" dataDxfId="60">
  <autoFilter ref="F1:F3" xr:uid="{00000000-0009-0000-0100-00000C000000}"/>
  <tableColumns count="1">
    <tableColumn id="1" xr3:uid="{00000000-0010-0000-0300-000001000000}" name="Generación_de_vertimientos" dataDxfId="5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G1:G3" totalsRowShown="0" headerRowDxfId="58" dataDxfId="57">
  <autoFilter ref="G1:G3" xr:uid="{00000000-0009-0000-0100-00000D000000}"/>
  <tableColumns count="1">
    <tableColumn id="1" xr3:uid="{00000000-0010-0000-0400-000001000000}" name="Consumo_del_recurso_hídrico" dataDxfId="5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H1:H2" totalsRowShown="0" headerRowDxfId="55" dataDxfId="54">
  <autoFilter ref="H1:H2" xr:uid="{00000000-0009-0000-0100-00000E000000}"/>
  <tableColumns count="1">
    <tableColumn id="1" xr3:uid="{00000000-0010-0000-0500-000001000000}" name="Ocupación_del_suelo" dataDxfId="5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I1:I2" totalsRowShown="0" headerRowDxfId="52" dataDxfId="51">
  <autoFilter ref="I1:I2" xr:uid="{00000000-0009-0000-0100-00000F000000}"/>
  <tableColumns count="1">
    <tableColumn id="1" xr3:uid="{00000000-0010-0000-0600-000001000000}" name="Generación_de_derrames" dataDxfId="5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J1:J7" totalsRowShown="0" headerRowDxfId="49" dataDxfId="48">
  <autoFilter ref="J1:J7" xr:uid="{00000000-0009-0000-0100-000010000000}"/>
  <tableColumns count="1">
    <tableColumn id="1" xr3:uid="{00000000-0010-0000-0700-000001000000}" name="Generación_de_residuos" dataDxfId="47"/>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K1:K2" totalsRowShown="0" headerRowDxfId="46" dataDxfId="45">
  <autoFilter ref="K1:K2" xr:uid="{00000000-0009-0000-0100-000011000000}"/>
  <tableColumns count="1">
    <tableColumn id="1" xr3:uid="{00000000-0010-0000-0800-000001000000}" name="Consumo_de_materias_primas_e_insumos" dataDxfId="4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nm.gov.co/?q=acceso-isoluc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opLeftCell="K1" workbookViewId="0">
      <selection activeCell="M2" sqref="M2"/>
    </sheetView>
  </sheetViews>
  <sheetFormatPr defaultColWidth="11.5703125" defaultRowHeight="15"/>
  <cols>
    <col min="1" max="1" width="12.5703125" style="2" bestFit="1" customWidth="1"/>
    <col min="2" max="2" width="18.28515625" style="2" bestFit="1" customWidth="1"/>
    <col min="3" max="3" width="18.7109375" style="2" bestFit="1" customWidth="1"/>
    <col min="4" max="5" width="25.7109375" style="2" customWidth="1"/>
    <col min="6" max="6" width="27.5703125" style="2" customWidth="1"/>
    <col min="7" max="7" width="27.85546875" style="2" customWidth="1"/>
    <col min="8" max="8" width="20.85546875" style="2" customWidth="1"/>
    <col min="9" max="9" width="24.42578125" style="2" customWidth="1"/>
    <col min="10" max="10" width="23.5703125" style="2" customWidth="1"/>
    <col min="11" max="11" width="38.85546875" style="2" customWidth="1"/>
    <col min="12" max="12" width="22.85546875" style="2" customWidth="1"/>
    <col min="13" max="13" width="51" style="2" customWidth="1"/>
    <col min="14" max="14" width="29.28515625" style="2" customWidth="1"/>
    <col min="15" max="15" width="17.5703125" style="1" customWidth="1"/>
    <col min="16" max="16" width="23.5703125" style="2" customWidth="1"/>
    <col min="17" max="17" width="13.5703125" style="2" customWidth="1"/>
    <col min="18" max="18" width="19" style="2" customWidth="1"/>
    <col min="19" max="19" width="14.42578125" style="2" customWidth="1"/>
    <col min="20" max="20" width="20.7109375" style="2" customWidth="1"/>
    <col min="21" max="21" width="16" style="2" customWidth="1"/>
    <col min="22" max="16384" width="11.5703125" style="2"/>
  </cols>
  <sheetData>
    <row r="1" spans="1:21" s="3" customFormat="1" ht="30">
      <c r="A1" s="3" t="s">
        <v>0</v>
      </c>
      <c r="B1" s="3" t="s">
        <v>1</v>
      </c>
      <c r="C1" s="3" t="s">
        <v>2</v>
      </c>
      <c r="D1" s="4" t="s">
        <v>3</v>
      </c>
      <c r="E1" s="8" t="s">
        <v>4</v>
      </c>
      <c r="F1" s="3" t="s">
        <v>5</v>
      </c>
      <c r="G1" s="3" t="s">
        <v>6</v>
      </c>
      <c r="H1" s="3" t="s">
        <v>7</v>
      </c>
      <c r="I1" s="3" t="s">
        <v>8</v>
      </c>
      <c r="J1" s="3" t="s">
        <v>9</v>
      </c>
      <c r="K1" s="3" t="s">
        <v>10</v>
      </c>
      <c r="L1" s="3" t="s">
        <v>11</v>
      </c>
      <c r="M1" s="8" t="s">
        <v>12</v>
      </c>
      <c r="N1" s="3" t="s">
        <v>13</v>
      </c>
      <c r="O1" s="3" t="s">
        <v>14</v>
      </c>
      <c r="P1" s="3" t="s">
        <v>15</v>
      </c>
      <c r="Q1" s="3" t="s">
        <v>16</v>
      </c>
      <c r="R1" s="3" t="s">
        <v>17</v>
      </c>
      <c r="S1" s="3" t="s">
        <v>18</v>
      </c>
      <c r="T1" s="3" t="s">
        <v>19</v>
      </c>
      <c r="U1" s="3" t="s">
        <v>20</v>
      </c>
    </row>
    <row r="2" spans="1:21" ht="45">
      <c r="A2" s="2" t="s">
        <v>21</v>
      </c>
      <c r="B2" s="2" t="s">
        <v>22</v>
      </c>
      <c r="C2" s="2" t="s">
        <v>23</v>
      </c>
      <c r="D2" s="5" t="s">
        <v>24</v>
      </c>
      <c r="E2" s="9" t="s">
        <v>25</v>
      </c>
      <c r="F2" s="2" t="s">
        <v>26</v>
      </c>
      <c r="G2" s="2" t="s">
        <v>27</v>
      </c>
      <c r="H2" s="2" t="s">
        <v>28</v>
      </c>
      <c r="I2" s="2" t="s">
        <v>29</v>
      </c>
      <c r="J2" s="2" t="s">
        <v>30</v>
      </c>
      <c r="K2" s="2" t="s">
        <v>31</v>
      </c>
      <c r="L2" s="2" t="s">
        <v>32</v>
      </c>
      <c r="M2" s="69" t="s">
        <v>33</v>
      </c>
      <c r="N2" s="2" t="s">
        <v>34</v>
      </c>
      <c r="O2" s="2" t="s">
        <v>35</v>
      </c>
      <c r="P2" s="2" t="s">
        <v>36</v>
      </c>
      <c r="Q2" s="2" t="s">
        <v>37</v>
      </c>
      <c r="R2" s="3">
        <v>1</v>
      </c>
      <c r="S2" s="2" t="s">
        <v>38</v>
      </c>
      <c r="T2" s="3">
        <v>1</v>
      </c>
      <c r="U2" s="2" t="s">
        <v>39</v>
      </c>
    </row>
    <row r="3" spans="1:21" ht="45">
      <c r="A3" s="2" t="s">
        <v>40</v>
      </c>
      <c r="B3" s="2" t="s">
        <v>41</v>
      </c>
      <c r="C3" s="2" t="s">
        <v>42</v>
      </c>
      <c r="D3" s="6" t="s">
        <v>43</v>
      </c>
      <c r="E3" s="10" t="s">
        <v>44</v>
      </c>
      <c r="F3" s="2" t="s">
        <v>45</v>
      </c>
      <c r="G3" s="2" t="s">
        <v>46</v>
      </c>
      <c r="J3" s="2" t="s">
        <v>47</v>
      </c>
      <c r="O3" s="2" t="s">
        <v>48</v>
      </c>
      <c r="P3" s="2" t="s">
        <v>49</v>
      </c>
      <c r="Q3" s="2" t="s">
        <v>50</v>
      </c>
      <c r="R3" s="3">
        <v>3</v>
      </c>
      <c r="S3" s="2" t="s">
        <v>51</v>
      </c>
      <c r="T3" s="3">
        <v>3</v>
      </c>
      <c r="U3" s="2" t="s">
        <v>52</v>
      </c>
    </row>
    <row r="4" spans="1:21" ht="45">
      <c r="A4" s="2" t="s">
        <v>53</v>
      </c>
      <c r="B4" s="2" t="s">
        <v>54</v>
      </c>
      <c r="C4" s="2" t="s">
        <v>55</v>
      </c>
      <c r="D4" s="5" t="s">
        <v>56</v>
      </c>
      <c r="E4" s="9" t="s">
        <v>57</v>
      </c>
      <c r="J4" s="2" t="s">
        <v>58</v>
      </c>
      <c r="O4" s="2"/>
      <c r="P4" s="2" t="s">
        <v>59</v>
      </c>
      <c r="Q4" s="2" t="s">
        <v>60</v>
      </c>
      <c r="R4" s="3">
        <v>5</v>
      </c>
      <c r="S4" s="2" t="s">
        <v>61</v>
      </c>
      <c r="T4" s="3">
        <v>5</v>
      </c>
      <c r="U4" s="2" t="s">
        <v>62</v>
      </c>
    </row>
    <row r="5" spans="1:21" ht="45">
      <c r="A5" s="2" t="s">
        <v>63</v>
      </c>
      <c r="B5" s="2" t="s">
        <v>64</v>
      </c>
      <c r="C5" s="2" t="s">
        <v>65</v>
      </c>
      <c r="D5" s="6"/>
      <c r="E5" s="10" t="s">
        <v>66</v>
      </c>
      <c r="J5" s="2" t="s">
        <v>67</v>
      </c>
      <c r="O5" s="2"/>
      <c r="P5" s="2" t="s">
        <v>68</v>
      </c>
    </row>
    <row r="6" spans="1:21" ht="45">
      <c r="A6" s="2" t="s">
        <v>69</v>
      </c>
      <c r="C6" s="2" t="s">
        <v>70</v>
      </c>
      <c r="D6" s="7"/>
      <c r="E6" s="9" t="s">
        <v>71</v>
      </c>
      <c r="J6" s="2" t="s">
        <v>72</v>
      </c>
      <c r="O6" s="2"/>
      <c r="P6" s="2" t="s">
        <v>73</v>
      </c>
    </row>
    <row r="7" spans="1:21" ht="30">
      <c r="C7" s="2" t="s">
        <v>74</v>
      </c>
      <c r="J7" s="2" t="s">
        <v>75</v>
      </c>
      <c r="O7" s="2"/>
      <c r="P7" s="2" t="s">
        <v>76</v>
      </c>
    </row>
    <row r="8" spans="1:21">
      <c r="C8" s="2" t="s">
        <v>77</v>
      </c>
      <c r="O8" s="2"/>
      <c r="P8" s="2" t="s">
        <v>49</v>
      </c>
    </row>
    <row r="9" spans="1:21">
      <c r="C9" s="2" t="s">
        <v>78</v>
      </c>
      <c r="O9" s="2"/>
      <c r="P9" s="2" t="s">
        <v>79</v>
      </c>
    </row>
    <row r="10" spans="1:21">
      <c r="C10" s="2" t="s">
        <v>80</v>
      </c>
      <c r="O10" s="2"/>
    </row>
    <row r="11" spans="1:21">
      <c r="C11" s="2" t="s">
        <v>81</v>
      </c>
      <c r="O11" s="2"/>
    </row>
    <row r="12" spans="1:21">
      <c r="C12" s="2" t="s">
        <v>82</v>
      </c>
      <c r="O12" s="2"/>
    </row>
    <row r="13" spans="1:21">
      <c r="C13" s="2" t="s">
        <v>83</v>
      </c>
    </row>
  </sheetData>
  <dataValidations count="1">
    <dataValidation type="list" allowBlank="1" showInputMessage="1" showErrorMessage="1" sqref="M2" xr:uid="{00000000-0002-0000-0000-000000000000}">
      <formula1>$P$2:$P$9</formula1>
    </dataValidation>
  </dataValidations>
  <pageMargins left="0.7" right="0.7" top="0.75" bottom="0.75" header="0.3" footer="0.3"/>
  <tableParts count="20">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5E572-94FF-487F-B3E7-6C0F8411F221}">
  <dimension ref="A1:K28"/>
  <sheetViews>
    <sheetView tabSelected="1" view="pageBreakPreview" topLeftCell="A5" zoomScaleNormal="100" zoomScaleSheetLayoutView="100" workbookViewId="0">
      <selection activeCell="C26" sqref="C26:I26"/>
    </sheetView>
  </sheetViews>
  <sheetFormatPr defaultColWidth="0" defaultRowHeight="15" zeroHeight="1"/>
  <cols>
    <col min="1" max="1" width="2.7109375" customWidth="1"/>
    <col min="2" max="5" width="11.5703125" customWidth="1"/>
    <col min="6" max="7" width="16.140625" customWidth="1"/>
    <col min="8" max="9" width="15.85546875" customWidth="1"/>
    <col min="10" max="10" width="11.5703125" customWidth="1"/>
    <col min="11" max="11" width="2.7109375" customWidth="1"/>
    <col min="12" max="16384" width="11.5703125" hidden="1"/>
  </cols>
  <sheetData>
    <row r="1" spans="1:11">
      <c r="A1" s="49"/>
      <c r="B1" s="89"/>
      <c r="C1" s="89"/>
      <c r="D1" s="89"/>
      <c r="E1" s="89"/>
      <c r="F1" s="89"/>
      <c r="G1" s="89"/>
      <c r="H1" s="89"/>
      <c r="I1" s="89"/>
      <c r="J1" s="89"/>
      <c r="K1" s="50"/>
    </row>
    <row r="2" spans="1:11">
      <c r="A2" s="49"/>
      <c r="B2" s="89"/>
      <c r="C2" s="89"/>
      <c r="D2" s="89"/>
      <c r="E2" s="89"/>
      <c r="F2" s="89"/>
      <c r="G2" s="89"/>
      <c r="H2" s="89"/>
      <c r="I2" s="89"/>
      <c r="J2" s="89"/>
      <c r="K2" s="49"/>
    </row>
    <row r="3" spans="1:11">
      <c r="A3" s="49"/>
      <c r="B3" s="89"/>
      <c r="C3" s="89"/>
      <c r="D3" s="89"/>
      <c r="E3" s="89"/>
      <c r="F3" s="89"/>
      <c r="G3" s="89"/>
      <c r="H3" s="89"/>
      <c r="I3" s="89"/>
      <c r="J3" s="89"/>
      <c r="K3" s="49"/>
    </row>
    <row r="4" spans="1:11">
      <c r="A4" s="49"/>
      <c r="B4" s="89"/>
      <c r="C4" s="89"/>
      <c r="D4" s="89"/>
      <c r="E4" s="89"/>
      <c r="F4" s="89"/>
      <c r="G4" s="89"/>
      <c r="H4" s="89"/>
      <c r="I4" s="89"/>
      <c r="J4" s="89"/>
      <c r="K4" s="49"/>
    </row>
    <row r="5" spans="1:11" ht="15.75" thickBot="1">
      <c r="A5" s="49"/>
      <c r="B5" s="90"/>
      <c r="C5" s="90"/>
      <c r="D5" s="90"/>
      <c r="E5" s="90"/>
      <c r="F5" s="90"/>
      <c r="G5" s="90"/>
      <c r="H5" s="90"/>
      <c r="I5" s="90"/>
      <c r="J5" s="90"/>
      <c r="K5" s="49"/>
    </row>
    <row r="6" spans="1:11" ht="34.15" customHeight="1" thickBot="1">
      <c r="A6" s="49"/>
      <c r="B6" s="113" t="s">
        <v>84</v>
      </c>
      <c r="C6" s="114"/>
      <c r="D6" s="114"/>
      <c r="E6" s="114"/>
      <c r="F6" s="114"/>
      <c r="G6" s="114"/>
      <c r="H6" s="114"/>
      <c r="I6" s="114"/>
      <c r="J6" s="115"/>
      <c r="K6" s="51"/>
    </row>
    <row r="7" spans="1:11" ht="15.75" thickBot="1">
      <c r="A7" s="49"/>
      <c r="B7" s="52"/>
      <c r="C7" s="49"/>
      <c r="D7" s="49"/>
      <c r="E7" s="49"/>
      <c r="F7" s="49"/>
      <c r="G7" s="49"/>
      <c r="H7" s="49"/>
      <c r="I7" s="49"/>
      <c r="J7" s="53"/>
      <c r="K7" s="49"/>
    </row>
    <row r="8" spans="1:11" ht="16.5" thickBot="1">
      <c r="A8" s="49"/>
      <c r="B8" s="52"/>
      <c r="C8" s="116" t="s">
        <v>85</v>
      </c>
      <c r="D8" s="117"/>
      <c r="E8" s="117"/>
      <c r="F8" s="117"/>
      <c r="G8" s="117"/>
      <c r="H8" s="117"/>
      <c r="I8" s="118"/>
      <c r="J8" s="54"/>
      <c r="K8" s="49"/>
    </row>
    <row r="9" spans="1:11" ht="16.5" thickBot="1">
      <c r="A9" s="49"/>
      <c r="B9" s="52"/>
      <c r="C9" s="55"/>
      <c r="D9" s="55"/>
      <c r="E9" s="55"/>
      <c r="F9" s="55"/>
      <c r="G9" s="55"/>
      <c r="H9" s="55"/>
      <c r="I9" s="55"/>
      <c r="J9" s="53"/>
      <c r="K9" s="49"/>
    </row>
    <row r="10" spans="1:11" ht="16.5" thickBot="1">
      <c r="A10" s="49"/>
      <c r="B10" s="52"/>
      <c r="C10" s="116" t="s">
        <v>86</v>
      </c>
      <c r="D10" s="117"/>
      <c r="E10" s="117"/>
      <c r="F10" s="117"/>
      <c r="G10" s="117"/>
      <c r="H10" s="117"/>
      <c r="I10" s="118"/>
      <c r="J10" s="54"/>
      <c r="K10" s="49"/>
    </row>
    <row r="11" spans="1:11" ht="16.5" thickBot="1">
      <c r="A11" s="49"/>
      <c r="B11" s="52"/>
      <c r="C11" s="55"/>
      <c r="D11" s="55"/>
      <c r="E11" s="55"/>
      <c r="F11" s="55"/>
      <c r="G11" s="55"/>
      <c r="H11" s="55"/>
      <c r="I11" s="55"/>
      <c r="J11" s="53"/>
      <c r="K11" s="49"/>
    </row>
    <row r="12" spans="1:11" ht="16.5" thickBot="1">
      <c r="A12" s="49"/>
      <c r="B12" s="52"/>
      <c r="C12" s="116" t="s">
        <v>87</v>
      </c>
      <c r="D12" s="117"/>
      <c r="E12" s="117"/>
      <c r="F12" s="117"/>
      <c r="G12" s="117"/>
      <c r="H12" s="117"/>
      <c r="I12" s="118"/>
      <c r="J12" s="54"/>
      <c r="K12" s="49"/>
    </row>
    <row r="13" spans="1:11" ht="15.75">
      <c r="A13" s="49"/>
      <c r="B13" s="52"/>
      <c r="C13" s="55"/>
      <c r="D13" s="55"/>
      <c r="E13" s="55"/>
      <c r="F13" s="55"/>
      <c r="G13" s="55"/>
      <c r="H13" s="55"/>
      <c r="I13" s="55"/>
      <c r="J13" s="53"/>
      <c r="K13" s="49"/>
    </row>
    <row r="14" spans="1:11" ht="16.5" thickBot="1">
      <c r="A14" s="49"/>
      <c r="B14" s="52"/>
      <c r="C14" s="67"/>
      <c r="D14" s="67"/>
      <c r="E14" s="67"/>
      <c r="F14" s="67"/>
      <c r="G14" s="67"/>
      <c r="H14" s="67"/>
      <c r="I14" s="67"/>
      <c r="J14" s="54"/>
      <c r="K14" s="49"/>
    </row>
    <row r="15" spans="1:11" ht="17.25" thickBot="1">
      <c r="A15" s="49"/>
      <c r="B15" s="52"/>
      <c r="C15" s="119" t="s">
        <v>88</v>
      </c>
      <c r="D15" s="120"/>
      <c r="E15" s="120"/>
      <c r="F15" s="120"/>
      <c r="G15" s="120"/>
      <c r="H15" s="120"/>
      <c r="I15" s="121"/>
      <c r="J15" s="53"/>
      <c r="K15" s="49"/>
    </row>
    <row r="16" spans="1:11" ht="17.25" thickBot="1">
      <c r="A16" s="56"/>
      <c r="B16" s="57"/>
      <c r="C16" s="58" t="s">
        <v>89</v>
      </c>
      <c r="D16" s="111" t="s">
        <v>90</v>
      </c>
      <c r="E16" s="112"/>
      <c r="F16" s="122" t="s">
        <v>91</v>
      </c>
      <c r="G16" s="123"/>
      <c r="H16" s="123"/>
      <c r="I16" s="124"/>
      <c r="J16" s="59"/>
      <c r="K16" s="56"/>
    </row>
    <row r="17" spans="1:11" ht="16.5">
      <c r="A17" s="49"/>
      <c r="B17" s="52"/>
      <c r="C17" s="60">
        <v>1</v>
      </c>
      <c r="D17" s="100">
        <v>43647</v>
      </c>
      <c r="E17" s="101"/>
      <c r="F17" s="94" t="s">
        <v>92</v>
      </c>
      <c r="G17" s="95"/>
      <c r="H17" s="95"/>
      <c r="I17" s="96"/>
      <c r="J17" s="48"/>
      <c r="K17" s="49"/>
    </row>
    <row r="18" spans="1:11" ht="16.5">
      <c r="A18" s="49"/>
      <c r="B18" s="52"/>
      <c r="C18" s="61">
        <v>2</v>
      </c>
      <c r="D18" s="102">
        <v>44006</v>
      </c>
      <c r="E18" s="103"/>
      <c r="F18" s="97" t="s">
        <v>93</v>
      </c>
      <c r="G18" s="98"/>
      <c r="H18" s="98"/>
      <c r="I18" s="99"/>
      <c r="J18" s="48"/>
      <c r="K18" s="49"/>
    </row>
    <row r="19" spans="1:11" ht="16.5">
      <c r="A19" s="49"/>
      <c r="B19" s="52"/>
      <c r="C19" s="61">
        <v>3</v>
      </c>
      <c r="D19" s="102">
        <v>44105</v>
      </c>
      <c r="E19" s="103"/>
      <c r="F19" s="97" t="s">
        <v>94</v>
      </c>
      <c r="G19" s="98"/>
      <c r="H19" s="98"/>
      <c r="I19" s="99"/>
      <c r="J19" s="48"/>
      <c r="K19" s="49"/>
    </row>
    <row r="20" spans="1:11" ht="16.5">
      <c r="A20" s="49"/>
      <c r="B20" s="52"/>
      <c r="C20" s="61">
        <v>4</v>
      </c>
      <c r="D20" s="104">
        <v>44479</v>
      </c>
      <c r="E20" s="105"/>
      <c r="F20" s="97" t="s">
        <v>95</v>
      </c>
      <c r="G20" s="98"/>
      <c r="H20" s="98"/>
      <c r="I20" s="99"/>
      <c r="J20" s="48"/>
      <c r="K20" s="49"/>
    </row>
    <row r="21" spans="1:11" ht="40.9" customHeight="1" thickBot="1">
      <c r="A21" s="49"/>
      <c r="B21" s="52"/>
      <c r="C21" s="62">
        <v>5</v>
      </c>
      <c r="D21" s="106">
        <v>44750</v>
      </c>
      <c r="E21" s="107"/>
      <c r="F21" s="108" t="s">
        <v>96</v>
      </c>
      <c r="G21" s="109"/>
      <c r="H21" s="109"/>
      <c r="I21" s="110"/>
      <c r="J21" s="48"/>
      <c r="K21" s="49"/>
    </row>
    <row r="22" spans="1:11" ht="19.5" customHeight="1">
      <c r="A22" s="49"/>
      <c r="B22" s="52"/>
      <c r="C22" s="61">
        <v>6</v>
      </c>
      <c r="D22" s="104">
        <v>45231</v>
      </c>
      <c r="E22" s="105"/>
      <c r="F22" s="97" t="s">
        <v>97</v>
      </c>
      <c r="G22" s="98"/>
      <c r="H22" s="98"/>
      <c r="I22" s="99"/>
      <c r="J22" s="48"/>
      <c r="K22" s="49"/>
    </row>
    <row r="23" spans="1:11">
      <c r="A23" s="49"/>
      <c r="B23" s="52"/>
      <c r="C23" s="49"/>
      <c r="D23" s="49"/>
      <c r="E23" s="49"/>
      <c r="F23" s="49"/>
      <c r="G23" s="49"/>
      <c r="H23" s="49"/>
      <c r="I23" s="49"/>
      <c r="J23" s="53"/>
      <c r="K23" s="49"/>
    </row>
    <row r="24" spans="1:11">
      <c r="A24" s="49"/>
      <c r="B24" s="52"/>
      <c r="C24" s="49"/>
      <c r="D24" s="49"/>
      <c r="E24" s="49"/>
      <c r="F24" s="49"/>
      <c r="G24" s="49"/>
      <c r="H24" s="49"/>
      <c r="I24" s="49"/>
      <c r="J24" s="53"/>
      <c r="K24" s="49"/>
    </row>
    <row r="25" spans="1:11">
      <c r="A25" s="49"/>
      <c r="B25" s="52"/>
      <c r="C25" s="91" t="s">
        <v>98</v>
      </c>
      <c r="D25" s="92"/>
      <c r="E25" s="93"/>
      <c r="F25" s="92" t="s">
        <v>99</v>
      </c>
      <c r="G25" s="93"/>
      <c r="H25" s="92" t="s">
        <v>100</v>
      </c>
      <c r="I25" s="93"/>
      <c r="J25" s="48"/>
      <c r="K25" s="49"/>
    </row>
    <row r="26" spans="1:11" ht="79.900000000000006" customHeight="1">
      <c r="A26" s="49"/>
      <c r="B26" s="52"/>
      <c r="C26" s="177" t="s">
        <v>101</v>
      </c>
      <c r="D26" s="178"/>
      <c r="E26" s="179"/>
      <c r="F26" s="178" t="s">
        <v>102</v>
      </c>
      <c r="G26" s="179"/>
      <c r="H26" s="178" t="s">
        <v>103</v>
      </c>
      <c r="I26" s="179"/>
      <c r="J26" s="63"/>
      <c r="K26" s="49"/>
    </row>
    <row r="27" spans="1:11">
      <c r="A27" s="49"/>
      <c r="B27" s="52"/>
      <c r="C27" s="49"/>
      <c r="D27" s="49"/>
      <c r="E27" s="49"/>
      <c r="F27" s="49"/>
      <c r="G27" s="49"/>
      <c r="H27" s="49"/>
      <c r="I27" s="49"/>
      <c r="J27" s="53"/>
      <c r="K27" s="49"/>
    </row>
    <row r="28" spans="1:11">
      <c r="A28" s="49"/>
      <c r="B28" s="64"/>
      <c r="C28" s="65"/>
      <c r="D28" s="65"/>
      <c r="E28" s="65"/>
      <c r="F28" s="65"/>
      <c r="G28" s="65"/>
      <c r="H28" s="65"/>
      <c r="I28" s="65"/>
      <c r="J28" s="66"/>
      <c r="K28" s="49"/>
    </row>
  </sheetData>
  <mergeCells count="26">
    <mergeCell ref="D22:E22"/>
    <mergeCell ref="F22:I22"/>
    <mergeCell ref="F21:I21"/>
    <mergeCell ref="D16:E16"/>
    <mergeCell ref="B6:J6"/>
    <mergeCell ref="C8:I8"/>
    <mergeCell ref="C10:I10"/>
    <mergeCell ref="C12:I12"/>
    <mergeCell ref="C15:I15"/>
    <mergeCell ref="F16:I16"/>
    <mergeCell ref="B1:J5"/>
    <mergeCell ref="C26:E26"/>
    <mergeCell ref="F26:G26"/>
    <mergeCell ref="H26:I26"/>
    <mergeCell ref="C25:E25"/>
    <mergeCell ref="F17:I17"/>
    <mergeCell ref="F18:I18"/>
    <mergeCell ref="D17:E17"/>
    <mergeCell ref="F25:G25"/>
    <mergeCell ref="H25:I25"/>
    <mergeCell ref="F19:I19"/>
    <mergeCell ref="D18:E18"/>
    <mergeCell ref="D19:E19"/>
    <mergeCell ref="D20:E20"/>
    <mergeCell ref="D21:E21"/>
    <mergeCell ref="F20:I20"/>
  </mergeCells>
  <hyperlinks>
    <hyperlink ref="C10:I10" location="INSTRUCCIONES!A1" display="INSTRUCCIONES DE DILIGENCIAMIENTO" xr:uid="{00000000-0004-0000-0000-000000000000}"/>
    <hyperlink ref="C12:I12" location="'A&amp;I'!A1" display="ASPECTOS E IMPACTOS AMBIENTALES - A&amp;I" xr:uid="{00000000-0004-0000-0000-000001000000}"/>
    <hyperlink ref="C8:I8" r:id="rId1" display="MANUAL DEL SISTEMA INTEGRADO DE GESTIÓN" xr:uid="{00000000-0004-0000-0000-000004000000}"/>
  </hyperlinks>
  <pageMargins left="0.7" right="0.7" top="0.75" bottom="0.75" header="0.3" footer="0.3"/>
  <pageSetup paperSize="9" scale="70" orientation="portrait" r:id="rId2"/>
  <rowBreaks count="1" manualBreakCount="1">
    <brk id="23"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2"/>
  <sheetViews>
    <sheetView topLeftCell="A33" zoomScale="112" zoomScaleNormal="112" workbookViewId="0">
      <selection activeCell="B34" sqref="B34"/>
    </sheetView>
  </sheetViews>
  <sheetFormatPr defaultColWidth="11.42578125" defaultRowHeight="15"/>
  <cols>
    <col min="2" max="2" width="107.7109375" customWidth="1"/>
  </cols>
  <sheetData>
    <row r="1" spans="1:3">
      <c r="A1" s="180"/>
      <c r="B1" s="180"/>
      <c r="C1" s="12"/>
    </row>
    <row r="2" spans="1:3" ht="15.75">
      <c r="A2" s="12"/>
      <c r="B2" s="13" t="s">
        <v>104</v>
      </c>
      <c r="C2" s="12"/>
    </row>
    <row r="3" spans="1:3">
      <c r="A3" s="180"/>
      <c r="B3" s="10" t="s">
        <v>105</v>
      </c>
      <c r="C3" s="180"/>
    </row>
    <row r="4" spans="1:3" ht="40.5">
      <c r="A4" s="180"/>
      <c r="B4" s="15" t="s">
        <v>106</v>
      </c>
      <c r="C4" s="180"/>
    </row>
    <row r="5" spans="1:3" ht="36" customHeight="1">
      <c r="A5" s="180"/>
      <c r="B5" s="15" t="s">
        <v>107</v>
      </c>
      <c r="C5" s="180"/>
    </row>
    <row r="6" spans="1:3">
      <c r="A6" s="180"/>
      <c r="B6" s="15" t="s">
        <v>108</v>
      </c>
      <c r="C6" s="180"/>
    </row>
    <row r="7" spans="1:3" ht="3.75" customHeight="1">
      <c r="A7" s="180"/>
      <c r="B7" s="180"/>
      <c r="C7" s="12"/>
    </row>
    <row r="8" spans="1:3" ht="15.75">
      <c r="A8" s="12"/>
      <c r="B8" s="13" t="s">
        <v>109</v>
      </c>
      <c r="C8" s="12"/>
    </row>
    <row r="9" spans="1:3">
      <c r="A9" s="180"/>
      <c r="B9" s="16" t="s">
        <v>110</v>
      </c>
      <c r="C9" s="180"/>
    </row>
    <row r="10" spans="1:3" ht="15.75">
      <c r="A10" s="180"/>
      <c r="B10" s="14" t="s">
        <v>111</v>
      </c>
      <c r="C10" s="180"/>
    </row>
    <row r="11" spans="1:3" ht="27">
      <c r="A11" s="180"/>
      <c r="B11" s="17" t="s">
        <v>112</v>
      </c>
      <c r="C11" s="180"/>
    </row>
    <row r="12" spans="1:3" ht="27">
      <c r="A12" s="180"/>
      <c r="B12" s="16" t="s">
        <v>113</v>
      </c>
      <c r="C12" s="180"/>
    </row>
    <row r="13" spans="1:3">
      <c r="A13" s="180"/>
      <c r="B13" s="16" t="s">
        <v>114</v>
      </c>
      <c r="C13" s="180"/>
    </row>
    <row r="14" spans="1:3" ht="27">
      <c r="A14" s="180"/>
      <c r="B14" s="17" t="s">
        <v>115</v>
      </c>
      <c r="C14" s="180"/>
    </row>
    <row r="15" spans="1:3">
      <c r="A15" s="180"/>
      <c r="B15" s="17" t="s">
        <v>116</v>
      </c>
      <c r="C15" s="180"/>
    </row>
    <row r="16" spans="1:3">
      <c r="A16" s="180"/>
      <c r="B16" s="16" t="s">
        <v>117</v>
      </c>
      <c r="C16" s="180"/>
    </row>
    <row r="17" spans="1:3">
      <c r="A17" s="180"/>
      <c r="B17" s="16" t="s">
        <v>118</v>
      </c>
      <c r="C17" s="180"/>
    </row>
    <row r="18" spans="1:3" ht="24" customHeight="1">
      <c r="A18" s="180"/>
      <c r="B18" s="16" t="s">
        <v>119</v>
      </c>
      <c r="C18" s="180"/>
    </row>
    <row r="19" spans="1:3" ht="23.25" customHeight="1">
      <c r="A19" s="180"/>
      <c r="B19" s="83" t="s">
        <v>120</v>
      </c>
      <c r="C19" s="180"/>
    </row>
    <row r="20" spans="1:3" ht="15.75">
      <c r="A20" s="180"/>
      <c r="B20" s="14" t="s">
        <v>121</v>
      </c>
      <c r="C20" s="180"/>
    </row>
    <row r="21" spans="1:3">
      <c r="A21" s="180"/>
      <c r="B21" s="16" t="s">
        <v>122</v>
      </c>
      <c r="C21" s="180"/>
    </row>
    <row r="22" spans="1:3">
      <c r="A22" s="180"/>
      <c r="B22" s="16" t="s">
        <v>123</v>
      </c>
      <c r="C22" s="180"/>
    </row>
    <row r="23" spans="1:3">
      <c r="A23" s="180"/>
      <c r="B23" s="16" t="s">
        <v>124</v>
      </c>
      <c r="C23" s="180"/>
    </row>
    <row r="24" spans="1:3">
      <c r="A24" s="180"/>
      <c r="B24" s="16" t="s">
        <v>125</v>
      </c>
      <c r="C24" s="180"/>
    </row>
    <row r="25" spans="1:3" ht="15.75">
      <c r="A25" s="180"/>
      <c r="B25" s="14" t="s">
        <v>126</v>
      </c>
      <c r="C25" s="180"/>
    </row>
    <row r="26" spans="1:3">
      <c r="A26" s="180"/>
      <c r="B26" s="16" t="s">
        <v>127</v>
      </c>
      <c r="C26" s="180"/>
    </row>
    <row r="27" spans="1:3" ht="27">
      <c r="A27" s="180"/>
      <c r="B27" s="16" t="s">
        <v>128</v>
      </c>
      <c r="C27" s="180"/>
    </row>
    <row r="28" spans="1:3" ht="27">
      <c r="A28" s="180"/>
      <c r="B28" s="16" t="s">
        <v>129</v>
      </c>
      <c r="C28" s="180"/>
    </row>
    <row r="29" spans="1:3" ht="27">
      <c r="A29" s="180"/>
      <c r="B29" s="17" t="s">
        <v>130</v>
      </c>
      <c r="C29" s="180"/>
    </row>
    <row r="30" spans="1:3" ht="44.25" customHeight="1">
      <c r="A30" s="180"/>
      <c r="B30" s="16" t="s">
        <v>131</v>
      </c>
      <c r="C30" s="180"/>
    </row>
    <row r="31" spans="1:3" ht="29.25" customHeight="1">
      <c r="A31" s="180"/>
      <c r="B31" s="16" t="s">
        <v>132</v>
      </c>
      <c r="C31" s="180"/>
    </row>
    <row r="32" spans="1:3" ht="32.25" customHeight="1">
      <c r="A32" s="180"/>
      <c r="B32" s="16" t="s">
        <v>133</v>
      </c>
      <c r="C32" s="180"/>
    </row>
    <row r="33" spans="1:3" ht="28.5" customHeight="1">
      <c r="A33" s="180"/>
      <c r="B33" s="16" t="s">
        <v>134</v>
      </c>
      <c r="C33" s="180"/>
    </row>
    <row r="34" spans="1:3" ht="15.75">
      <c r="A34" s="180"/>
      <c r="B34" s="14" t="s">
        <v>135</v>
      </c>
      <c r="C34" s="180"/>
    </row>
    <row r="35" spans="1:3" ht="23.25" customHeight="1">
      <c r="A35" s="180"/>
      <c r="B35" s="16" t="s">
        <v>136</v>
      </c>
      <c r="C35" s="180"/>
    </row>
    <row r="36" spans="1:3" ht="24" customHeight="1">
      <c r="A36" s="180"/>
      <c r="B36" s="16" t="s">
        <v>137</v>
      </c>
      <c r="C36" s="180"/>
    </row>
    <row r="37" spans="1:3">
      <c r="A37" s="180"/>
      <c r="B37" s="16" t="s">
        <v>138</v>
      </c>
      <c r="C37" s="180"/>
    </row>
    <row r="38" spans="1:3" ht="25.5" customHeight="1">
      <c r="A38" s="180"/>
      <c r="B38" s="16" t="s">
        <v>139</v>
      </c>
      <c r="C38" s="180"/>
    </row>
    <row r="39" spans="1:3">
      <c r="A39" s="180"/>
      <c r="B39" s="16" t="s">
        <v>140</v>
      </c>
      <c r="C39" s="180"/>
    </row>
    <row r="40" spans="1:3" ht="24.75" customHeight="1">
      <c r="A40" s="180"/>
      <c r="B40" s="16" t="s">
        <v>141</v>
      </c>
      <c r="C40" s="180"/>
    </row>
    <row r="41" spans="1:3" ht="15.75">
      <c r="A41" s="12"/>
      <c r="B41" s="13" t="s">
        <v>142</v>
      </c>
      <c r="C41" s="12"/>
    </row>
    <row r="42" spans="1:3" ht="27">
      <c r="A42" s="180"/>
      <c r="B42" s="16" t="s">
        <v>143</v>
      </c>
      <c r="C42" s="180"/>
    </row>
    <row r="43" spans="1:3" ht="27">
      <c r="A43" s="180"/>
      <c r="B43" s="16" t="s">
        <v>144</v>
      </c>
      <c r="C43" s="180"/>
    </row>
    <row r="44" spans="1:3" ht="15.75">
      <c r="A44" s="12"/>
      <c r="B44" s="13" t="s">
        <v>145</v>
      </c>
      <c r="C44" s="12"/>
    </row>
    <row r="45" spans="1:3" ht="27">
      <c r="A45" s="12"/>
      <c r="B45" s="16" t="s">
        <v>146</v>
      </c>
      <c r="C45" s="12"/>
    </row>
    <row r="46" spans="1:3">
      <c r="A46" s="180"/>
      <c r="B46" s="180"/>
      <c r="C46" s="12"/>
    </row>
    <row r="47" spans="1:3">
      <c r="A47" s="180"/>
      <c r="B47" s="180"/>
      <c r="C47" s="12"/>
    </row>
    <row r="48" spans="1:3">
      <c r="A48" s="180"/>
      <c r="B48" s="180"/>
      <c r="C48" s="12"/>
    </row>
    <row r="49" spans="1:3">
      <c r="A49" s="180"/>
      <c r="B49" s="180"/>
      <c r="C49" s="12"/>
    </row>
    <row r="50" spans="1:3">
      <c r="A50" s="180"/>
      <c r="B50" s="180"/>
      <c r="C50" s="12"/>
    </row>
    <row r="51" spans="1:3">
      <c r="A51" s="180"/>
      <c r="B51" s="180"/>
      <c r="C51" s="12"/>
    </row>
    <row r="52" spans="1:3">
      <c r="A52" s="180"/>
      <c r="B52" s="180"/>
      <c r="C52" s="12"/>
    </row>
  </sheetData>
  <mergeCells count="15">
    <mergeCell ref="A52:B52"/>
    <mergeCell ref="A46:B46"/>
    <mergeCell ref="A42:A43"/>
    <mergeCell ref="C42:C43"/>
    <mergeCell ref="A1:B1"/>
    <mergeCell ref="A3:A6"/>
    <mergeCell ref="C3:C6"/>
    <mergeCell ref="A7:B7"/>
    <mergeCell ref="A9:A40"/>
    <mergeCell ref="C9:C40"/>
    <mergeCell ref="A47:B47"/>
    <mergeCell ref="A48:B48"/>
    <mergeCell ref="A49:B49"/>
    <mergeCell ref="A50:B50"/>
    <mergeCell ref="A51:B51"/>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8"/>
  <sheetViews>
    <sheetView topLeftCell="I1" zoomScale="75" zoomScaleNormal="75" workbookViewId="0">
      <pane ySplit="6" topLeftCell="D7" activePane="bottomLeft" state="frozen"/>
      <selection pane="bottomLeft" activeCell="V38" sqref="V38"/>
    </sheetView>
  </sheetViews>
  <sheetFormatPr defaultColWidth="11.5703125" defaultRowHeight="16.5"/>
  <cols>
    <col min="1" max="1" width="22.42578125" style="45" customWidth="1"/>
    <col min="2" max="2" width="38.5703125" style="45" customWidth="1"/>
    <col min="3" max="3" width="20.140625" style="45" customWidth="1"/>
    <col min="4" max="4" width="41.28515625" style="45" customWidth="1"/>
    <col min="5" max="5" width="20.28515625" style="46" customWidth="1"/>
    <col min="6" max="8" width="11.5703125" style="46" customWidth="1"/>
    <col min="9" max="9" width="16" style="46" customWidth="1"/>
    <col min="10" max="10" width="21.28515625" style="45" customWidth="1"/>
    <col min="11" max="11" width="14.85546875" style="46" customWidth="1"/>
    <col min="12" max="12" width="17" style="45" customWidth="1"/>
    <col min="13" max="13" width="19.42578125" style="45" customWidth="1"/>
    <col min="14" max="15" width="11.5703125" style="45" customWidth="1"/>
    <col min="16" max="16" width="12.7109375" style="45" customWidth="1"/>
    <col min="17" max="18" width="11.5703125" style="45" customWidth="1"/>
    <col min="19" max="19" width="13.5703125" style="45" customWidth="1"/>
    <col min="20" max="20" width="11.5703125" style="45"/>
    <col min="21" max="21" width="12.7109375" style="45" customWidth="1"/>
    <col min="22" max="22" width="46.28515625" style="46" customWidth="1"/>
    <col min="23" max="24" width="11.5703125" style="46"/>
    <col min="25" max="25" width="12.7109375" style="46" customWidth="1"/>
    <col min="26" max="26" width="11.5703125" style="46"/>
    <col min="27" max="27" width="13.5703125" style="46" customWidth="1"/>
    <col min="28" max="16384" width="11.5703125" style="46"/>
  </cols>
  <sheetData>
    <row r="1" spans="1:28" s="21" customFormat="1" ht="18.600000000000001" customHeight="1" thickBot="1">
      <c r="A1" s="75"/>
      <c r="B1" s="143" t="s">
        <v>147</v>
      </c>
      <c r="C1" s="144"/>
      <c r="D1" s="144"/>
      <c r="E1" s="144"/>
      <c r="F1" s="144"/>
      <c r="G1" s="144"/>
      <c r="H1" s="144"/>
      <c r="I1" s="144"/>
      <c r="J1" s="144"/>
      <c r="K1" s="144"/>
      <c r="L1" s="144"/>
      <c r="M1" s="144"/>
      <c r="N1" s="144"/>
      <c r="O1" s="144"/>
      <c r="P1" s="144"/>
      <c r="Q1" s="144"/>
      <c r="R1" s="144"/>
      <c r="S1" s="144"/>
      <c r="T1" s="144"/>
      <c r="U1" s="144"/>
      <c r="V1" s="144"/>
      <c r="W1" s="144"/>
      <c r="X1" s="144"/>
      <c r="Y1" s="145"/>
      <c r="Z1" s="152" t="s">
        <v>148</v>
      </c>
      <c r="AA1" s="153"/>
      <c r="AB1" s="154"/>
    </row>
    <row r="2" spans="1:28" s="21" customFormat="1" ht="15" customHeight="1" thickBot="1">
      <c r="A2" s="76"/>
      <c r="B2" s="146" t="s">
        <v>149</v>
      </c>
      <c r="C2" s="147"/>
      <c r="D2" s="147"/>
      <c r="E2" s="147"/>
      <c r="F2" s="147"/>
      <c r="G2" s="147"/>
      <c r="H2" s="147"/>
      <c r="I2" s="147"/>
      <c r="J2" s="147"/>
      <c r="K2" s="147"/>
      <c r="L2" s="147"/>
      <c r="M2" s="147"/>
      <c r="N2" s="147"/>
      <c r="O2" s="147"/>
      <c r="P2" s="147"/>
      <c r="Q2" s="147"/>
      <c r="R2" s="147"/>
      <c r="S2" s="147"/>
      <c r="T2" s="147"/>
      <c r="U2" s="147"/>
      <c r="V2" s="147"/>
      <c r="W2" s="147"/>
      <c r="X2" s="147"/>
      <c r="Y2" s="148"/>
      <c r="Z2" s="155" t="s">
        <v>150</v>
      </c>
      <c r="AA2" s="156"/>
      <c r="AB2" s="157"/>
    </row>
    <row r="3" spans="1:28" s="21" customFormat="1" ht="24" customHeight="1" thickBot="1">
      <c r="A3" s="77"/>
      <c r="B3" s="149" t="s">
        <v>84</v>
      </c>
      <c r="C3" s="150"/>
      <c r="D3" s="150"/>
      <c r="E3" s="150"/>
      <c r="F3" s="150"/>
      <c r="G3" s="150"/>
      <c r="H3" s="150"/>
      <c r="I3" s="150"/>
      <c r="J3" s="150"/>
      <c r="K3" s="150"/>
      <c r="L3" s="150"/>
      <c r="M3" s="150"/>
      <c r="N3" s="150"/>
      <c r="O3" s="150"/>
      <c r="P3" s="150"/>
      <c r="Q3" s="150"/>
      <c r="R3" s="150"/>
      <c r="S3" s="150"/>
      <c r="T3" s="150"/>
      <c r="U3" s="150"/>
      <c r="V3" s="150"/>
      <c r="W3" s="150"/>
      <c r="X3" s="150"/>
      <c r="Y3" s="151"/>
      <c r="Z3" s="158" t="s">
        <v>151</v>
      </c>
      <c r="AA3" s="153"/>
      <c r="AB3" s="154"/>
    </row>
    <row r="4" spans="1:28" s="24" customFormat="1" ht="33" customHeight="1" thickTop="1" thickBot="1">
      <c r="A4" s="22" t="s">
        <v>152</v>
      </c>
      <c r="B4" s="174" t="s">
        <v>153</v>
      </c>
      <c r="C4" s="172"/>
      <c r="D4" s="172"/>
      <c r="E4" s="172"/>
      <c r="F4" s="172"/>
      <c r="G4" s="172"/>
      <c r="H4" s="172"/>
      <c r="I4" s="173"/>
      <c r="J4" s="171" t="s">
        <v>154</v>
      </c>
      <c r="K4" s="172"/>
      <c r="L4" s="172"/>
      <c r="M4" s="173"/>
      <c r="N4" s="168" t="s">
        <v>155</v>
      </c>
      <c r="O4" s="169"/>
      <c r="P4" s="169"/>
      <c r="Q4" s="169"/>
      <c r="R4" s="169"/>
      <c r="S4" s="169"/>
      <c r="T4" s="169"/>
      <c r="U4" s="169"/>
      <c r="V4" s="170"/>
      <c r="W4" s="159" t="s">
        <v>156</v>
      </c>
      <c r="X4" s="160"/>
      <c r="Y4" s="160"/>
      <c r="Z4" s="160"/>
      <c r="AA4" s="160"/>
      <c r="AB4" s="161"/>
    </row>
    <row r="5" spans="1:28" s="24" customFormat="1" ht="32.25" customHeight="1" thickTop="1" thickBot="1">
      <c r="A5" s="23">
        <v>45231</v>
      </c>
      <c r="B5" s="175"/>
      <c r="C5" s="163"/>
      <c r="D5" s="163"/>
      <c r="E5" s="163"/>
      <c r="F5" s="163"/>
      <c r="G5" s="163"/>
      <c r="H5" s="163"/>
      <c r="I5" s="164"/>
      <c r="J5" s="162"/>
      <c r="K5" s="163"/>
      <c r="L5" s="163"/>
      <c r="M5" s="164"/>
      <c r="N5" s="165" t="s">
        <v>157</v>
      </c>
      <c r="O5" s="166"/>
      <c r="P5" s="166"/>
      <c r="Q5" s="166"/>
      <c r="R5" s="166"/>
      <c r="S5" s="166"/>
      <c r="T5" s="166"/>
      <c r="U5" s="166"/>
      <c r="V5" s="167"/>
      <c r="W5" s="162"/>
      <c r="X5" s="163"/>
      <c r="Y5" s="163"/>
      <c r="Z5" s="163"/>
      <c r="AA5" s="163"/>
      <c r="AB5" s="164"/>
    </row>
    <row r="6" spans="1:28" s="29" customFormat="1" ht="37.9" customHeight="1" thickBot="1">
      <c r="A6" s="25" t="s">
        <v>158</v>
      </c>
      <c r="B6" s="25" t="s">
        <v>159</v>
      </c>
      <c r="C6" s="25" t="s">
        <v>160</v>
      </c>
      <c r="D6" s="26" t="s">
        <v>161</v>
      </c>
      <c r="E6" s="27" t="s">
        <v>162</v>
      </c>
      <c r="F6" s="25" t="s">
        <v>163</v>
      </c>
      <c r="G6" s="25" t="s">
        <v>164</v>
      </c>
      <c r="H6" s="25" t="s">
        <v>3</v>
      </c>
      <c r="I6" s="28" t="s">
        <v>165</v>
      </c>
      <c r="J6" s="27" t="s">
        <v>166</v>
      </c>
      <c r="K6" s="25" t="s">
        <v>167</v>
      </c>
      <c r="L6" s="25" t="s">
        <v>14</v>
      </c>
      <c r="M6" s="28" t="s">
        <v>168</v>
      </c>
      <c r="N6" s="27" t="s">
        <v>16</v>
      </c>
      <c r="O6" s="25" t="s">
        <v>18</v>
      </c>
      <c r="P6" s="25" t="s">
        <v>169</v>
      </c>
      <c r="Q6" s="25" t="s">
        <v>17</v>
      </c>
      <c r="R6" s="25" t="s">
        <v>19</v>
      </c>
      <c r="S6" s="25" t="s">
        <v>170</v>
      </c>
      <c r="T6" s="25" t="s">
        <v>171</v>
      </c>
      <c r="U6" s="25" t="s">
        <v>172</v>
      </c>
      <c r="V6" s="28" t="s">
        <v>173</v>
      </c>
      <c r="W6" s="27" t="s">
        <v>174</v>
      </c>
      <c r="X6" s="25" t="s">
        <v>175</v>
      </c>
      <c r="Y6" s="25" t="s">
        <v>176</v>
      </c>
      <c r="Z6" s="25" t="s">
        <v>177</v>
      </c>
      <c r="AA6" s="25" t="s">
        <v>178</v>
      </c>
      <c r="AB6" s="28" t="s">
        <v>179</v>
      </c>
    </row>
    <row r="7" spans="1:28" s="35" customFormat="1" ht="56.25" customHeight="1">
      <c r="A7" s="136" t="s">
        <v>180</v>
      </c>
      <c r="B7" s="134" t="s">
        <v>181</v>
      </c>
      <c r="C7" s="41" t="s">
        <v>182</v>
      </c>
      <c r="D7" s="127" t="s">
        <v>183</v>
      </c>
      <c r="E7" s="127" t="s">
        <v>184</v>
      </c>
      <c r="F7" s="129" t="s">
        <v>2</v>
      </c>
      <c r="G7" s="129" t="s">
        <v>23</v>
      </c>
      <c r="H7" s="129" t="s">
        <v>24</v>
      </c>
      <c r="I7" s="130" t="s">
        <v>185</v>
      </c>
      <c r="J7" s="30" t="s">
        <v>9</v>
      </c>
      <c r="K7" s="31" t="s">
        <v>67</v>
      </c>
      <c r="L7" s="32" t="s">
        <v>35</v>
      </c>
      <c r="M7" s="42" t="s">
        <v>59</v>
      </c>
      <c r="N7" s="30" t="s">
        <v>60</v>
      </c>
      <c r="O7" s="32" t="s">
        <v>61</v>
      </c>
      <c r="P7" s="20" t="str">
        <f>IFERROR(IF(S7="","",IF(S7&lt;=10,"Bajo",IF(S7&lt;=15,"Moderado",IF(S7&gt;15,"Alto","")))),"")</f>
        <v>Alto</v>
      </c>
      <c r="Q7" s="20">
        <f>IFERROR(VLOOKUP(N7,LISTAS!$Q$2:$R$4,2,0),"")</f>
        <v>5</v>
      </c>
      <c r="R7" s="20">
        <f>IFERROR(VLOOKUP(O7,LISTAS!$S$2:$T$4,2,0),"")</f>
        <v>5</v>
      </c>
      <c r="S7" s="20">
        <f>IFERROR(Q7*R7,"")</f>
        <v>25</v>
      </c>
      <c r="T7" s="20" t="str">
        <f>IFERROR(IF(S7="","",IF(S7&lt;=10,"Tolerable",IF(S7&lt;=15,"Potencialmente no tolerable",IF(S7&gt;15,"No tolerable","")))),"")</f>
        <v>No tolerable</v>
      </c>
      <c r="U7" s="20" t="str">
        <f>IFERROR(IF(T7="","",IF(T7="Tolerable","No",IF(T7="Potencialmente no tolerable","No",IF(T7="No tolerable","Si","")))),"")</f>
        <v>Si</v>
      </c>
      <c r="V7" s="73" t="s">
        <v>186</v>
      </c>
      <c r="W7" s="34"/>
      <c r="X7" s="31"/>
      <c r="Y7" s="31"/>
      <c r="Z7" s="31"/>
      <c r="AA7" s="31"/>
      <c r="AB7" s="33"/>
    </row>
    <row r="8" spans="1:28" s="35" customFormat="1" ht="162">
      <c r="A8" s="137"/>
      <c r="B8" s="135"/>
      <c r="C8" s="41" t="s">
        <v>182</v>
      </c>
      <c r="D8" s="128"/>
      <c r="E8" s="128"/>
      <c r="F8" s="125"/>
      <c r="G8" s="125"/>
      <c r="H8" s="125"/>
      <c r="I8" s="131"/>
      <c r="J8" s="36" t="s">
        <v>10</v>
      </c>
      <c r="K8" s="37" t="s">
        <v>31</v>
      </c>
      <c r="L8" s="38" t="s">
        <v>35</v>
      </c>
      <c r="M8" s="44" t="s">
        <v>68</v>
      </c>
      <c r="N8" s="36" t="s">
        <v>50</v>
      </c>
      <c r="O8" s="38" t="s">
        <v>38</v>
      </c>
      <c r="P8" s="20" t="str">
        <f t="shared" ref="P8:P52" si="0">IFERROR(IF(S8="","",IF(S8&lt;=10,"Bajo",IF(S8&lt;=15,"Moderado",IF(S8&gt;15,"Alto","")))),"")</f>
        <v>Bajo</v>
      </c>
      <c r="Q8" s="20">
        <f>IFERROR(VLOOKUP(N8,LISTAS!$Q$2:$R$4,2,0),"")</f>
        <v>3</v>
      </c>
      <c r="R8" s="20">
        <f>IFERROR(VLOOKUP(O8,LISTAS!$S$2:$T$4,2,0),"")</f>
        <v>1</v>
      </c>
      <c r="S8" s="20">
        <f t="shared" ref="S8:S52" si="1">IFERROR(Q8*R8,"")</f>
        <v>3</v>
      </c>
      <c r="T8" s="20" t="str">
        <f t="shared" ref="T8:T52" si="2">IFERROR(IF(S8="","",IF(S8&lt;=10,"Tolerable",IF(S8&lt;=15,"Potencialmente no tolerable",IF(S8&gt;15,"No tolerable","")))),"")</f>
        <v>Tolerable</v>
      </c>
      <c r="U8" s="20" t="str">
        <f t="shared" ref="U8:U52" si="3">IFERROR(IF(T8="","",IF(T8="Tolerable","No",IF(T8="Potencialmente no tolerable","No",IF(T8="No tolerable","Si","")))),"")</f>
        <v>No</v>
      </c>
      <c r="V8" s="39" t="s">
        <v>187</v>
      </c>
      <c r="W8" s="40"/>
      <c r="X8" s="37"/>
      <c r="Y8" s="37"/>
      <c r="Z8" s="37"/>
      <c r="AA8" s="37"/>
      <c r="AB8" s="39"/>
    </row>
    <row r="9" spans="1:28" s="35" customFormat="1" ht="56.25" customHeight="1">
      <c r="A9" s="137"/>
      <c r="B9" s="135"/>
      <c r="C9" s="41" t="s">
        <v>182</v>
      </c>
      <c r="D9" s="128"/>
      <c r="E9" s="128"/>
      <c r="F9" s="125"/>
      <c r="G9" s="125"/>
      <c r="H9" s="125"/>
      <c r="I9" s="131"/>
      <c r="J9" s="36" t="s">
        <v>11</v>
      </c>
      <c r="K9" s="37" t="s">
        <v>32</v>
      </c>
      <c r="L9" s="38" t="s">
        <v>48</v>
      </c>
      <c r="M9" s="44" t="s">
        <v>73</v>
      </c>
      <c r="N9" s="36" t="s">
        <v>60</v>
      </c>
      <c r="O9" s="38" t="s">
        <v>38</v>
      </c>
      <c r="P9" s="20" t="str">
        <f t="shared" si="0"/>
        <v>Bajo</v>
      </c>
      <c r="Q9" s="20">
        <f>IFERROR(VLOOKUP(N9,LISTAS!$Q$2:$R$4,2,0),"")</f>
        <v>5</v>
      </c>
      <c r="R9" s="20">
        <f>IFERROR(VLOOKUP(O9,LISTAS!$S$2:$T$4,2,0),"")</f>
        <v>1</v>
      </c>
      <c r="S9" s="20">
        <f t="shared" si="1"/>
        <v>5</v>
      </c>
      <c r="T9" s="20" t="str">
        <f t="shared" si="2"/>
        <v>Tolerable</v>
      </c>
      <c r="U9" s="20" t="str">
        <f t="shared" si="3"/>
        <v>No</v>
      </c>
      <c r="V9" s="74" t="s">
        <v>188</v>
      </c>
      <c r="W9" s="40"/>
      <c r="X9" s="37"/>
      <c r="Y9" s="37"/>
      <c r="Z9" s="37"/>
      <c r="AA9" s="37"/>
      <c r="AB9" s="39"/>
    </row>
    <row r="10" spans="1:28" s="35" customFormat="1" ht="81">
      <c r="A10" s="137"/>
      <c r="B10" s="135"/>
      <c r="C10" s="41" t="s">
        <v>182</v>
      </c>
      <c r="D10" s="128"/>
      <c r="E10" s="128"/>
      <c r="F10" s="125"/>
      <c r="G10" s="125"/>
      <c r="H10" s="125"/>
      <c r="I10" s="131"/>
      <c r="J10" s="36" t="s">
        <v>9</v>
      </c>
      <c r="K10" s="37" t="s">
        <v>75</v>
      </c>
      <c r="L10" s="38" t="s">
        <v>48</v>
      </c>
      <c r="M10" s="44" t="s">
        <v>59</v>
      </c>
      <c r="N10" s="36" t="s">
        <v>60</v>
      </c>
      <c r="O10" s="38" t="s">
        <v>38</v>
      </c>
      <c r="P10" s="20" t="str">
        <f t="shared" si="0"/>
        <v>Bajo</v>
      </c>
      <c r="Q10" s="20">
        <f>IFERROR(VLOOKUP(N10,LISTAS!$Q$2:$R$4,2,0),"")</f>
        <v>5</v>
      </c>
      <c r="R10" s="20">
        <f>IFERROR(VLOOKUP(O10,LISTAS!$S$2:$T$4,2,0),"")</f>
        <v>1</v>
      </c>
      <c r="S10" s="20">
        <f t="shared" si="1"/>
        <v>5</v>
      </c>
      <c r="T10" s="20" t="str">
        <f t="shared" si="2"/>
        <v>Tolerable</v>
      </c>
      <c r="U10" s="20" t="str">
        <f t="shared" si="3"/>
        <v>No</v>
      </c>
      <c r="V10" s="73" t="s">
        <v>189</v>
      </c>
      <c r="W10" s="40"/>
      <c r="X10" s="37"/>
      <c r="Y10" s="37"/>
      <c r="Z10" s="37"/>
      <c r="AA10" s="37"/>
      <c r="AB10" s="39"/>
    </row>
    <row r="11" spans="1:28" s="35" customFormat="1" ht="337.5">
      <c r="A11" s="138"/>
      <c r="B11" s="127"/>
      <c r="C11" s="41" t="s">
        <v>182</v>
      </c>
      <c r="D11" s="128"/>
      <c r="E11" s="128"/>
      <c r="F11" s="125"/>
      <c r="G11" s="125"/>
      <c r="H11" s="125"/>
      <c r="I11" s="132"/>
      <c r="J11" s="36" t="s">
        <v>13</v>
      </c>
      <c r="K11" s="37" t="s">
        <v>34</v>
      </c>
      <c r="L11" s="38" t="s">
        <v>35</v>
      </c>
      <c r="M11" s="44" t="s">
        <v>79</v>
      </c>
      <c r="N11" s="36" t="s">
        <v>60</v>
      </c>
      <c r="O11" s="38" t="s">
        <v>61</v>
      </c>
      <c r="P11" s="20" t="str">
        <f t="shared" si="0"/>
        <v>Alto</v>
      </c>
      <c r="Q11" s="20">
        <f>IFERROR(VLOOKUP(N11,LISTAS!$Q$2:$R$4,2,0),"")</f>
        <v>5</v>
      </c>
      <c r="R11" s="20">
        <f>IFERROR(VLOOKUP(O11,LISTAS!$S$2:$T$4,2,0),"")</f>
        <v>5</v>
      </c>
      <c r="S11" s="20">
        <f t="shared" si="1"/>
        <v>25</v>
      </c>
      <c r="T11" s="20" t="str">
        <f t="shared" si="2"/>
        <v>No tolerable</v>
      </c>
      <c r="U11" s="20" t="str">
        <f t="shared" si="3"/>
        <v>Si</v>
      </c>
      <c r="V11" s="74" t="s">
        <v>190</v>
      </c>
      <c r="W11" s="40"/>
      <c r="X11" s="37"/>
      <c r="Y11" s="37"/>
      <c r="Z11" s="37"/>
      <c r="AA11" s="37"/>
      <c r="AB11" s="39"/>
    </row>
    <row r="12" spans="1:28" s="35" customFormat="1" ht="67.5">
      <c r="A12" s="133" t="s">
        <v>191</v>
      </c>
      <c r="B12" s="128" t="s">
        <v>192</v>
      </c>
      <c r="C12" s="43" t="s">
        <v>193</v>
      </c>
      <c r="D12" s="128" t="s">
        <v>194</v>
      </c>
      <c r="E12" s="128" t="s">
        <v>195</v>
      </c>
      <c r="F12" s="125" t="s">
        <v>2</v>
      </c>
      <c r="G12" s="125" t="s">
        <v>23</v>
      </c>
      <c r="H12" s="125" t="s">
        <v>24</v>
      </c>
      <c r="I12" s="126" t="s">
        <v>185</v>
      </c>
      <c r="J12" s="36" t="s">
        <v>5</v>
      </c>
      <c r="K12" s="37" t="s">
        <v>26</v>
      </c>
      <c r="L12" s="38" t="s">
        <v>35</v>
      </c>
      <c r="M12" s="44" t="s">
        <v>49</v>
      </c>
      <c r="N12" s="36" t="s">
        <v>60</v>
      </c>
      <c r="O12" s="38" t="s">
        <v>51</v>
      </c>
      <c r="P12" s="20" t="str">
        <f t="shared" si="0"/>
        <v>Moderado</v>
      </c>
      <c r="Q12" s="20">
        <f>IFERROR(VLOOKUP(N12,LISTAS!$Q$2:$R$4,2,0),"")</f>
        <v>5</v>
      </c>
      <c r="R12" s="20">
        <f>IFERROR(VLOOKUP(O12,LISTAS!$S$2:$T$4,2,0),"")</f>
        <v>3</v>
      </c>
      <c r="S12" s="20">
        <f t="shared" si="1"/>
        <v>15</v>
      </c>
      <c r="T12" s="20" t="str">
        <f t="shared" si="2"/>
        <v>Potencialmente no tolerable</v>
      </c>
      <c r="U12" s="20" t="str">
        <f t="shared" si="3"/>
        <v>No</v>
      </c>
      <c r="V12" s="39" t="s">
        <v>196</v>
      </c>
      <c r="W12" s="40"/>
      <c r="X12" s="37"/>
      <c r="Y12" s="37"/>
      <c r="Z12" s="37"/>
      <c r="AA12" s="37"/>
      <c r="AB12" s="39"/>
    </row>
    <row r="13" spans="1:28" s="35" customFormat="1" ht="67.5">
      <c r="A13" s="133"/>
      <c r="B13" s="128"/>
      <c r="C13" s="43" t="s">
        <v>193</v>
      </c>
      <c r="D13" s="128"/>
      <c r="E13" s="128"/>
      <c r="F13" s="125"/>
      <c r="G13" s="125"/>
      <c r="H13" s="125"/>
      <c r="I13" s="126"/>
      <c r="J13" s="36" t="s">
        <v>6</v>
      </c>
      <c r="K13" s="37" t="s">
        <v>27</v>
      </c>
      <c r="L13" s="38" t="s">
        <v>35</v>
      </c>
      <c r="M13" s="44" t="s">
        <v>49</v>
      </c>
      <c r="N13" s="36" t="s">
        <v>50</v>
      </c>
      <c r="O13" s="38" t="s">
        <v>51</v>
      </c>
      <c r="P13" s="20" t="str">
        <f t="shared" si="0"/>
        <v>Bajo</v>
      </c>
      <c r="Q13" s="20">
        <f>IFERROR(VLOOKUP(N13,LISTAS!$Q$2:$R$4,2,0),"")</f>
        <v>3</v>
      </c>
      <c r="R13" s="20">
        <f>IFERROR(VLOOKUP(O13,LISTAS!$S$2:$T$4,2,0),"")</f>
        <v>3</v>
      </c>
      <c r="S13" s="20">
        <f t="shared" si="1"/>
        <v>9</v>
      </c>
      <c r="T13" s="20" t="str">
        <f t="shared" si="2"/>
        <v>Tolerable</v>
      </c>
      <c r="U13" s="20" t="str">
        <f t="shared" si="3"/>
        <v>No</v>
      </c>
      <c r="V13" s="39" t="s">
        <v>197</v>
      </c>
      <c r="W13" s="40"/>
      <c r="X13" s="37"/>
      <c r="Y13" s="37"/>
      <c r="Z13" s="37"/>
      <c r="AA13" s="37"/>
      <c r="AB13" s="39"/>
    </row>
    <row r="14" spans="1:28" s="35" customFormat="1" ht="40.5">
      <c r="A14" s="133"/>
      <c r="B14" s="128"/>
      <c r="C14" s="43" t="s">
        <v>193</v>
      </c>
      <c r="D14" s="128"/>
      <c r="E14" s="128"/>
      <c r="F14" s="125"/>
      <c r="G14" s="125"/>
      <c r="H14" s="125"/>
      <c r="I14" s="126"/>
      <c r="J14" s="36" t="s">
        <v>6</v>
      </c>
      <c r="K14" s="37" t="s">
        <v>46</v>
      </c>
      <c r="L14" s="38" t="s">
        <v>48</v>
      </c>
      <c r="M14" s="44" t="s">
        <v>49</v>
      </c>
      <c r="N14" s="36" t="s">
        <v>60</v>
      </c>
      <c r="O14" s="38" t="s">
        <v>38</v>
      </c>
      <c r="P14" s="20" t="str">
        <f t="shared" ref="P14" si="4">IFERROR(IF(S14="","",IF(S14&lt;=10,"Bajo",IF(S14&lt;=15,"Moderado",IF(S14&gt;15,"Alto","")))),"")</f>
        <v>Bajo</v>
      </c>
      <c r="Q14" s="20">
        <f>IFERROR(VLOOKUP(N14,LISTAS!$Q$2:$R$4,2,0),"")</f>
        <v>5</v>
      </c>
      <c r="R14" s="20">
        <f>IFERROR(VLOOKUP(O14,LISTAS!$S$2:$T$4,2,0),"")</f>
        <v>1</v>
      </c>
      <c r="S14" s="20">
        <f t="shared" ref="S14" si="5">IFERROR(Q14*R14,"")</f>
        <v>5</v>
      </c>
      <c r="T14" s="20" t="str">
        <f t="shared" ref="T14" si="6">IFERROR(IF(S14="","",IF(S14&lt;=10,"Tolerable",IF(S14&lt;=15,"Potencialmente no tolerable",IF(S14&gt;15,"No tolerable","")))),"")</f>
        <v>Tolerable</v>
      </c>
      <c r="U14" s="20" t="str">
        <f t="shared" ref="U14" si="7">IFERROR(IF(T14="","",IF(T14="Tolerable","No",IF(T14="Potencialmente no tolerable","No",IF(T14="No tolerable","Si","")))),"")</f>
        <v>No</v>
      </c>
      <c r="V14" s="39" t="s">
        <v>198</v>
      </c>
      <c r="W14" s="40"/>
      <c r="X14" s="37"/>
      <c r="Y14" s="37"/>
      <c r="Z14" s="37"/>
      <c r="AA14" s="37"/>
      <c r="AB14" s="39"/>
    </row>
    <row r="15" spans="1:28" s="35" customFormat="1" ht="135">
      <c r="A15" s="133"/>
      <c r="B15" s="128"/>
      <c r="C15" s="43" t="s">
        <v>193</v>
      </c>
      <c r="D15" s="128"/>
      <c r="E15" s="128"/>
      <c r="F15" s="125"/>
      <c r="G15" s="125"/>
      <c r="H15" s="125"/>
      <c r="I15" s="126"/>
      <c r="J15" s="36" t="s">
        <v>8</v>
      </c>
      <c r="K15" s="37" t="s">
        <v>29</v>
      </c>
      <c r="L15" s="38" t="s">
        <v>35</v>
      </c>
      <c r="M15" s="44" t="s">
        <v>59</v>
      </c>
      <c r="N15" s="36" t="s">
        <v>50</v>
      </c>
      <c r="O15" s="38" t="s">
        <v>38</v>
      </c>
      <c r="P15" s="20" t="str">
        <f t="shared" si="0"/>
        <v>Bajo</v>
      </c>
      <c r="Q15" s="20">
        <f>IFERROR(VLOOKUP(N15,LISTAS!$Q$2:$R$4,2,0),"")</f>
        <v>3</v>
      </c>
      <c r="R15" s="20">
        <f>IFERROR(VLOOKUP(O15,LISTAS!$S$2:$T$4,2,0),"")</f>
        <v>1</v>
      </c>
      <c r="S15" s="20">
        <f t="shared" si="1"/>
        <v>3</v>
      </c>
      <c r="T15" s="20" t="str">
        <f t="shared" si="2"/>
        <v>Tolerable</v>
      </c>
      <c r="U15" s="20" t="str">
        <f t="shared" si="3"/>
        <v>No</v>
      </c>
      <c r="V15" s="39" t="s">
        <v>199</v>
      </c>
      <c r="W15" s="40"/>
      <c r="X15" s="37"/>
      <c r="Y15" s="37"/>
      <c r="Z15" s="37"/>
      <c r="AA15" s="37"/>
      <c r="AB15" s="39"/>
    </row>
    <row r="16" spans="1:28" s="35" customFormat="1" ht="81">
      <c r="A16" s="133"/>
      <c r="B16" s="128"/>
      <c r="C16" s="43" t="s">
        <v>193</v>
      </c>
      <c r="D16" s="128"/>
      <c r="E16" s="128"/>
      <c r="F16" s="125"/>
      <c r="G16" s="125"/>
      <c r="H16" s="125"/>
      <c r="I16" s="126"/>
      <c r="J16" s="36" t="s">
        <v>9</v>
      </c>
      <c r="K16" s="37" t="s">
        <v>30</v>
      </c>
      <c r="L16" s="38" t="s">
        <v>35</v>
      </c>
      <c r="M16" s="44" t="s">
        <v>59</v>
      </c>
      <c r="N16" s="36" t="s">
        <v>50</v>
      </c>
      <c r="O16" s="38" t="s">
        <v>51</v>
      </c>
      <c r="P16" s="20" t="str">
        <f t="shared" si="0"/>
        <v>Bajo</v>
      </c>
      <c r="Q16" s="20">
        <f>IFERROR(VLOOKUP(N16,LISTAS!$Q$2:$R$4,2,0),"")</f>
        <v>3</v>
      </c>
      <c r="R16" s="20">
        <f>IFERROR(VLOOKUP(O16,LISTAS!$S$2:$T$4,2,0),"")</f>
        <v>3</v>
      </c>
      <c r="S16" s="20">
        <f t="shared" si="1"/>
        <v>9</v>
      </c>
      <c r="T16" s="20" t="str">
        <f t="shared" si="2"/>
        <v>Tolerable</v>
      </c>
      <c r="U16" s="20" t="str">
        <f t="shared" si="3"/>
        <v>No</v>
      </c>
      <c r="V16" s="39" t="s">
        <v>200</v>
      </c>
      <c r="W16" s="40"/>
      <c r="X16" s="37"/>
      <c r="Y16" s="37"/>
      <c r="Z16" s="37"/>
      <c r="AA16" s="37"/>
      <c r="AB16" s="39"/>
    </row>
    <row r="17" spans="1:28" s="35" customFormat="1" ht="148.5">
      <c r="A17" s="133"/>
      <c r="B17" s="128"/>
      <c r="C17" s="43" t="s">
        <v>193</v>
      </c>
      <c r="D17" s="128"/>
      <c r="E17" s="128"/>
      <c r="F17" s="125"/>
      <c r="G17" s="125"/>
      <c r="H17" s="125"/>
      <c r="I17" s="126"/>
      <c r="J17" s="36" t="s">
        <v>9</v>
      </c>
      <c r="K17" s="37" t="s">
        <v>47</v>
      </c>
      <c r="L17" s="38" t="s">
        <v>35</v>
      </c>
      <c r="M17" s="44" t="s">
        <v>59</v>
      </c>
      <c r="N17" s="36" t="s">
        <v>50</v>
      </c>
      <c r="O17" s="38" t="s">
        <v>51</v>
      </c>
      <c r="P17" s="20" t="str">
        <f t="shared" si="0"/>
        <v>Bajo</v>
      </c>
      <c r="Q17" s="20">
        <f>IFERROR(VLOOKUP(N17,LISTAS!$Q$2:$R$4,2,0),"")</f>
        <v>3</v>
      </c>
      <c r="R17" s="20">
        <f>IFERROR(VLOOKUP(O17,LISTAS!$S$2:$T$4,2,0),"")</f>
        <v>3</v>
      </c>
      <c r="S17" s="20">
        <f t="shared" si="1"/>
        <v>9</v>
      </c>
      <c r="T17" s="20" t="str">
        <f t="shared" si="2"/>
        <v>Tolerable</v>
      </c>
      <c r="U17" s="20" t="str">
        <f t="shared" si="3"/>
        <v>No</v>
      </c>
      <c r="V17" s="39" t="s">
        <v>201</v>
      </c>
      <c r="W17" s="40"/>
      <c r="X17" s="37"/>
      <c r="Y17" s="37"/>
      <c r="Z17" s="37"/>
      <c r="AA17" s="37"/>
      <c r="AB17" s="39"/>
    </row>
    <row r="18" spans="1:28" s="35" customFormat="1" ht="189">
      <c r="A18" s="133"/>
      <c r="B18" s="128"/>
      <c r="C18" s="43" t="s">
        <v>193</v>
      </c>
      <c r="D18" s="128"/>
      <c r="E18" s="128"/>
      <c r="F18" s="125"/>
      <c r="G18" s="125"/>
      <c r="H18" s="125"/>
      <c r="I18" s="126"/>
      <c r="J18" s="36" t="s">
        <v>9</v>
      </c>
      <c r="K18" s="37" t="s">
        <v>67</v>
      </c>
      <c r="L18" s="38" t="s">
        <v>35</v>
      </c>
      <c r="M18" s="44" t="s">
        <v>59</v>
      </c>
      <c r="N18" s="36" t="s">
        <v>60</v>
      </c>
      <c r="O18" s="38" t="s">
        <v>61</v>
      </c>
      <c r="P18" s="20" t="str">
        <f t="shared" si="0"/>
        <v>Alto</v>
      </c>
      <c r="Q18" s="20">
        <f>IFERROR(VLOOKUP(N18,LISTAS!$Q$2:$R$4,2,0),"")</f>
        <v>5</v>
      </c>
      <c r="R18" s="20">
        <f>IFERROR(VLOOKUP(O18,LISTAS!$S$2:$T$4,2,0),"")</f>
        <v>5</v>
      </c>
      <c r="S18" s="20">
        <f t="shared" si="1"/>
        <v>25</v>
      </c>
      <c r="T18" s="20" t="str">
        <f t="shared" si="2"/>
        <v>No tolerable</v>
      </c>
      <c r="U18" s="20" t="str">
        <f t="shared" si="3"/>
        <v>Si</v>
      </c>
      <c r="V18" s="73" t="s">
        <v>202</v>
      </c>
      <c r="W18" s="40"/>
      <c r="X18" s="37"/>
      <c r="Y18" s="37"/>
      <c r="Z18" s="37"/>
      <c r="AA18" s="37"/>
      <c r="AB18" s="39"/>
    </row>
    <row r="19" spans="1:28" s="35" customFormat="1" ht="175.5">
      <c r="A19" s="133"/>
      <c r="B19" s="128"/>
      <c r="C19" s="43" t="s">
        <v>193</v>
      </c>
      <c r="D19" s="128"/>
      <c r="E19" s="128"/>
      <c r="F19" s="125"/>
      <c r="G19" s="125"/>
      <c r="H19" s="125"/>
      <c r="I19" s="126"/>
      <c r="J19" s="36" t="s">
        <v>9</v>
      </c>
      <c r="K19" s="37" t="s">
        <v>72</v>
      </c>
      <c r="L19" s="38" t="s">
        <v>35</v>
      </c>
      <c r="M19" s="44" t="s">
        <v>59</v>
      </c>
      <c r="N19" s="36" t="s">
        <v>60</v>
      </c>
      <c r="O19" s="38" t="s">
        <v>61</v>
      </c>
      <c r="P19" s="20" t="str">
        <f t="shared" si="0"/>
        <v>Alto</v>
      </c>
      <c r="Q19" s="20">
        <f>IFERROR(VLOOKUP(N19,LISTAS!$Q$2:$R$4,2,0),"")</f>
        <v>5</v>
      </c>
      <c r="R19" s="20">
        <f>IFERROR(VLOOKUP(O19,LISTAS!$S$2:$T$4,2,0),"")</f>
        <v>5</v>
      </c>
      <c r="S19" s="20">
        <f t="shared" si="1"/>
        <v>25</v>
      </c>
      <c r="T19" s="20" t="str">
        <f t="shared" si="2"/>
        <v>No tolerable</v>
      </c>
      <c r="U19" s="20" t="str">
        <f t="shared" si="3"/>
        <v>Si</v>
      </c>
      <c r="V19" s="33" t="s">
        <v>203</v>
      </c>
      <c r="W19" s="40"/>
      <c r="X19" s="37"/>
      <c r="Y19" s="37"/>
      <c r="Z19" s="37"/>
      <c r="AA19" s="37"/>
      <c r="AB19" s="39"/>
    </row>
    <row r="20" spans="1:28" s="35" customFormat="1" ht="67.5">
      <c r="A20" s="133"/>
      <c r="B20" s="128"/>
      <c r="C20" s="43" t="s">
        <v>193</v>
      </c>
      <c r="D20" s="128"/>
      <c r="E20" s="128"/>
      <c r="F20" s="125"/>
      <c r="G20" s="125"/>
      <c r="H20" s="125"/>
      <c r="I20" s="126"/>
      <c r="J20" s="36" t="s">
        <v>9</v>
      </c>
      <c r="K20" s="37" t="s">
        <v>75</v>
      </c>
      <c r="L20" s="38" t="s">
        <v>48</v>
      </c>
      <c r="M20" s="44" t="s">
        <v>59</v>
      </c>
      <c r="N20" s="36" t="s">
        <v>60</v>
      </c>
      <c r="O20" s="38" t="s">
        <v>38</v>
      </c>
      <c r="P20" s="20" t="str">
        <f t="shared" si="0"/>
        <v>Bajo</v>
      </c>
      <c r="Q20" s="20">
        <f>IFERROR(VLOOKUP(N20,LISTAS!$Q$2:$R$4,2,0),"")</f>
        <v>5</v>
      </c>
      <c r="R20" s="20">
        <f>IFERROR(VLOOKUP(O20,LISTAS!$S$2:$T$4,2,0),"")</f>
        <v>1</v>
      </c>
      <c r="S20" s="20">
        <f t="shared" si="1"/>
        <v>5</v>
      </c>
      <c r="T20" s="20" t="str">
        <f t="shared" si="2"/>
        <v>Tolerable</v>
      </c>
      <c r="U20" s="20" t="str">
        <f t="shared" si="3"/>
        <v>No</v>
      </c>
      <c r="V20" s="73" t="s">
        <v>204</v>
      </c>
      <c r="W20" s="40"/>
      <c r="X20" s="37"/>
      <c r="Y20" s="37"/>
      <c r="Z20" s="37"/>
      <c r="AA20" s="37"/>
      <c r="AB20" s="39"/>
    </row>
    <row r="21" spans="1:28" s="35" customFormat="1" ht="135">
      <c r="A21" s="133"/>
      <c r="B21" s="128"/>
      <c r="C21" s="43" t="s">
        <v>193</v>
      </c>
      <c r="D21" s="128"/>
      <c r="E21" s="128"/>
      <c r="F21" s="125"/>
      <c r="G21" s="125"/>
      <c r="H21" s="125"/>
      <c r="I21" s="126"/>
      <c r="J21" s="36" t="s">
        <v>10</v>
      </c>
      <c r="K21" s="37" t="s">
        <v>31</v>
      </c>
      <c r="L21" s="38" t="s">
        <v>35</v>
      </c>
      <c r="M21" s="44" t="s">
        <v>68</v>
      </c>
      <c r="N21" s="36" t="s">
        <v>60</v>
      </c>
      <c r="O21" s="38" t="s">
        <v>51</v>
      </c>
      <c r="P21" s="20" t="str">
        <f t="shared" si="0"/>
        <v>Moderado</v>
      </c>
      <c r="Q21" s="20">
        <f>IFERROR(VLOOKUP(N21,LISTAS!$Q$2:$R$4,2,0),"")</f>
        <v>5</v>
      </c>
      <c r="R21" s="20">
        <f>IFERROR(VLOOKUP(O21,LISTAS!$S$2:$T$4,2,0),"")</f>
        <v>3</v>
      </c>
      <c r="S21" s="20">
        <f t="shared" si="1"/>
        <v>15</v>
      </c>
      <c r="T21" s="20" t="str">
        <f t="shared" si="2"/>
        <v>Potencialmente no tolerable</v>
      </c>
      <c r="U21" s="20" t="str">
        <f t="shared" si="3"/>
        <v>No</v>
      </c>
      <c r="V21" s="85" t="s">
        <v>205</v>
      </c>
      <c r="W21" s="40"/>
      <c r="X21" s="37"/>
      <c r="Y21" s="37"/>
      <c r="Z21" s="37"/>
      <c r="AA21" s="37"/>
      <c r="AB21" s="39"/>
    </row>
    <row r="22" spans="1:28" s="35" customFormat="1" ht="40.5">
      <c r="A22" s="133"/>
      <c r="B22" s="128"/>
      <c r="C22" s="43" t="s">
        <v>193</v>
      </c>
      <c r="D22" s="128"/>
      <c r="E22" s="128"/>
      <c r="F22" s="125"/>
      <c r="G22" s="125"/>
      <c r="H22" s="125"/>
      <c r="I22" s="126"/>
      <c r="J22" s="36" t="s">
        <v>11</v>
      </c>
      <c r="K22" s="37" t="s">
        <v>32</v>
      </c>
      <c r="L22" s="38" t="s">
        <v>48</v>
      </c>
      <c r="M22" s="44" t="s">
        <v>73</v>
      </c>
      <c r="N22" s="36" t="s">
        <v>60</v>
      </c>
      <c r="O22" s="38" t="s">
        <v>38</v>
      </c>
      <c r="P22" s="20" t="str">
        <f t="shared" si="0"/>
        <v>Bajo</v>
      </c>
      <c r="Q22" s="20">
        <f>IFERROR(VLOOKUP(N22,LISTAS!$Q$2:$R$4,2,0),"")</f>
        <v>5</v>
      </c>
      <c r="R22" s="20">
        <f>IFERROR(VLOOKUP(O22,LISTAS!$S$2:$T$4,2,0),"")</f>
        <v>1</v>
      </c>
      <c r="S22" s="20">
        <f t="shared" si="1"/>
        <v>5</v>
      </c>
      <c r="T22" s="20" t="str">
        <f t="shared" si="2"/>
        <v>Tolerable</v>
      </c>
      <c r="U22" s="20" t="str">
        <f t="shared" si="3"/>
        <v>No</v>
      </c>
      <c r="V22" s="74" t="s">
        <v>206</v>
      </c>
      <c r="W22" s="40"/>
      <c r="X22" s="37"/>
      <c r="Y22" s="37"/>
      <c r="Z22" s="37"/>
      <c r="AA22" s="37"/>
      <c r="AB22" s="39"/>
    </row>
    <row r="23" spans="1:28" s="35" customFormat="1" ht="270">
      <c r="A23" s="133"/>
      <c r="B23" s="128"/>
      <c r="C23" s="43" t="s">
        <v>193</v>
      </c>
      <c r="D23" s="128"/>
      <c r="E23" s="128"/>
      <c r="F23" s="125"/>
      <c r="G23" s="125"/>
      <c r="H23" s="125"/>
      <c r="I23" s="126"/>
      <c r="J23" s="36" t="s">
        <v>13</v>
      </c>
      <c r="K23" s="37" t="s">
        <v>34</v>
      </c>
      <c r="L23" s="38" t="s">
        <v>35</v>
      </c>
      <c r="M23" s="44" t="s">
        <v>79</v>
      </c>
      <c r="N23" s="36" t="s">
        <v>60</v>
      </c>
      <c r="O23" s="38" t="s">
        <v>61</v>
      </c>
      <c r="P23" s="20" t="str">
        <f t="shared" si="0"/>
        <v>Alto</v>
      </c>
      <c r="Q23" s="20">
        <f>IFERROR(VLOOKUP(N23,LISTAS!$Q$2:$R$4,2,0),"")</f>
        <v>5</v>
      </c>
      <c r="R23" s="20">
        <f>IFERROR(VLOOKUP(O23,LISTAS!$S$2:$T$4,2,0),"")</f>
        <v>5</v>
      </c>
      <c r="S23" s="20">
        <f t="shared" si="1"/>
        <v>25</v>
      </c>
      <c r="T23" s="20" t="str">
        <f t="shared" si="2"/>
        <v>No tolerable</v>
      </c>
      <c r="U23" s="20" t="str">
        <f t="shared" si="3"/>
        <v>Si</v>
      </c>
      <c r="V23" s="74" t="s">
        <v>207</v>
      </c>
      <c r="W23" s="40"/>
      <c r="X23" s="37"/>
      <c r="Y23" s="37"/>
      <c r="Z23" s="37"/>
      <c r="AA23" s="37"/>
      <c r="AB23" s="39"/>
    </row>
    <row r="24" spans="1:28" s="35" customFormat="1" ht="67.5">
      <c r="A24" s="133"/>
      <c r="B24" s="128"/>
      <c r="C24" s="43" t="s">
        <v>193</v>
      </c>
      <c r="D24" s="128"/>
      <c r="E24" s="128"/>
      <c r="F24" s="125"/>
      <c r="G24" s="125"/>
      <c r="H24" s="125"/>
      <c r="I24" s="126"/>
      <c r="J24" s="36" t="s">
        <v>4</v>
      </c>
      <c r="K24" s="37" t="s">
        <v>66</v>
      </c>
      <c r="L24" s="38" t="s">
        <v>35</v>
      </c>
      <c r="M24" s="44" t="s">
        <v>36</v>
      </c>
      <c r="N24" s="36" t="s">
        <v>50</v>
      </c>
      <c r="O24" s="38" t="s">
        <v>51</v>
      </c>
      <c r="P24" s="20" t="str">
        <f t="shared" si="0"/>
        <v>Bajo</v>
      </c>
      <c r="Q24" s="20">
        <f>IFERROR(VLOOKUP(N24,LISTAS!$Q$2:$R$4,2,0),"")</f>
        <v>3</v>
      </c>
      <c r="R24" s="20">
        <f>IFERROR(VLOOKUP(O24,LISTAS!$S$2:$T$4,2,0),"")</f>
        <v>3</v>
      </c>
      <c r="S24" s="20">
        <f t="shared" si="1"/>
        <v>9</v>
      </c>
      <c r="T24" s="20" t="str">
        <f t="shared" si="2"/>
        <v>Tolerable</v>
      </c>
      <c r="U24" s="20" t="str">
        <f t="shared" si="3"/>
        <v>No</v>
      </c>
      <c r="V24" s="39" t="s">
        <v>208</v>
      </c>
      <c r="W24" s="40"/>
      <c r="X24" s="37"/>
      <c r="Y24" s="37"/>
      <c r="Z24" s="37"/>
      <c r="AA24" s="37"/>
      <c r="AB24" s="39"/>
    </row>
    <row r="25" spans="1:28" s="35" customFormat="1" ht="40.5">
      <c r="A25" s="133"/>
      <c r="B25" s="128"/>
      <c r="C25" s="43" t="s">
        <v>193</v>
      </c>
      <c r="D25" s="128"/>
      <c r="E25" s="128"/>
      <c r="F25" s="125"/>
      <c r="G25" s="125"/>
      <c r="H25" s="125"/>
      <c r="I25" s="126"/>
      <c r="J25" s="36" t="s">
        <v>4</v>
      </c>
      <c r="K25" s="37" t="s">
        <v>71</v>
      </c>
      <c r="L25" s="38" t="s">
        <v>35</v>
      </c>
      <c r="M25" s="44" t="s">
        <v>36</v>
      </c>
      <c r="N25" s="36" t="s">
        <v>50</v>
      </c>
      <c r="O25" s="38" t="s">
        <v>51</v>
      </c>
      <c r="P25" s="20" t="str">
        <f t="shared" si="0"/>
        <v>Bajo</v>
      </c>
      <c r="Q25" s="20">
        <f>IFERROR(VLOOKUP(N25,LISTAS!$Q$2:$R$4,2,0),"")</f>
        <v>3</v>
      </c>
      <c r="R25" s="20">
        <f>IFERROR(VLOOKUP(O25,LISTAS!$S$2:$T$4,2,0),"")</f>
        <v>3</v>
      </c>
      <c r="S25" s="20">
        <f t="shared" si="1"/>
        <v>9</v>
      </c>
      <c r="T25" s="20" t="str">
        <f t="shared" si="2"/>
        <v>Tolerable</v>
      </c>
      <c r="U25" s="20" t="str">
        <f t="shared" si="3"/>
        <v>No</v>
      </c>
      <c r="V25" s="39" t="s">
        <v>209</v>
      </c>
      <c r="W25" s="40"/>
      <c r="X25" s="37"/>
      <c r="Y25" s="37"/>
      <c r="Z25" s="37"/>
      <c r="AA25" s="37"/>
      <c r="AB25" s="39"/>
    </row>
    <row r="26" spans="1:28" s="35" customFormat="1" ht="94.5">
      <c r="A26" s="133" t="s">
        <v>210</v>
      </c>
      <c r="B26" s="128" t="s">
        <v>211</v>
      </c>
      <c r="C26" s="43" t="s">
        <v>212</v>
      </c>
      <c r="D26" s="128" t="s">
        <v>213</v>
      </c>
      <c r="E26" s="128" t="s">
        <v>214</v>
      </c>
      <c r="F26" s="125" t="s">
        <v>2</v>
      </c>
      <c r="G26" s="125" t="s">
        <v>23</v>
      </c>
      <c r="H26" s="125" t="s">
        <v>24</v>
      </c>
      <c r="I26" s="126" t="s">
        <v>185</v>
      </c>
      <c r="J26" s="36" t="s">
        <v>4</v>
      </c>
      <c r="K26" s="37" t="s">
        <v>44</v>
      </c>
      <c r="L26" s="38" t="s">
        <v>35</v>
      </c>
      <c r="M26" s="44" t="s">
        <v>36</v>
      </c>
      <c r="N26" s="36" t="s">
        <v>60</v>
      </c>
      <c r="O26" s="38" t="s">
        <v>51</v>
      </c>
      <c r="P26" s="20" t="str">
        <f t="shared" si="0"/>
        <v>Moderado</v>
      </c>
      <c r="Q26" s="20">
        <f>IFERROR(VLOOKUP(N26,LISTAS!$Q$2:$R$4,2,0),"")</f>
        <v>5</v>
      </c>
      <c r="R26" s="20">
        <f>IFERROR(VLOOKUP(O26,LISTAS!$S$2:$T$4,2,0),"")</f>
        <v>3</v>
      </c>
      <c r="S26" s="20">
        <f t="shared" si="1"/>
        <v>15</v>
      </c>
      <c r="T26" s="20" t="str">
        <f t="shared" si="2"/>
        <v>Potencialmente no tolerable</v>
      </c>
      <c r="U26" s="20" t="str">
        <f t="shared" si="3"/>
        <v>No</v>
      </c>
      <c r="V26" s="39" t="s">
        <v>215</v>
      </c>
      <c r="W26" s="40"/>
      <c r="X26" s="37"/>
      <c r="Y26" s="37"/>
      <c r="Z26" s="37"/>
      <c r="AA26" s="37"/>
      <c r="AB26" s="39"/>
    </row>
    <row r="27" spans="1:28" s="35" customFormat="1" ht="94.5">
      <c r="A27" s="133"/>
      <c r="B27" s="128"/>
      <c r="C27" s="43" t="s">
        <v>212</v>
      </c>
      <c r="D27" s="128"/>
      <c r="E27" s="128"/>
      <c r="F27" s="125"/>
      <c r="G27" s="125"/>
      <c r="H27" s="125"/>
      <c r="I27" s="126"/>
      <c r="J27" s="36" t="s">
        <v>4</v>
      </c>
      <c r="K27" s="37" t="s">
        <v>57</v>
      </c>
      <c r="L27" s="38" t="s">
        <v>35</v>
      </c>
      <c r="M27" s="44" t="s">
        <v>36</v>
      </c>
      <c r="N27" s="36" t="s">
        <v>50</v>
      </c>
      <c r="O27" s="38" t="s">
        <v>61</v>
      </c>
      <c r="P27" s="20" t="str">
        <f t="shared" si="0"/>
        <v>Moderado</v>
      </c>
      <c r="Q27" s="20">
        <f>IFERROR(VLOOKUP(N27,LISTAS!$Q$2:$R$4,2,0),"")</f>
        <v>3</v>
      </c>
      <c r="R27" s="20">
        <f>IFERROR(VLOOKUP(O27,LISTAS!$S$2:$T$4,2,0),"")</f>
        <v>5</v>
      </c>
      <c r="S27" s="20">
        <f t="shared" si="1"/>
        <v>15</v>
      </c>
      <c r="T27" s="20" t="str">
        <f t="shared" si="2"/>
        <v>Potencialmente no tolerable</v>
      </c>
      <c r="U27" s="20" t="str">
        <f t="shared" si="3"/>
        <v>No</v>
      </c>
      <c r="V27" s="39" t="s">
        <v>216</v>
      </c>
      <c r="W27" s="40"/>
      <c r="X27" s="37"/>
      <c r="Y27" s="37"/>
      <c r="Z27" s="37"/>
      <c r="AA27" s="37"/>
      <c r="AB27" s="39"/>
    </row>
    <row r="28" spans="1:28" s="35" customFormat="1" ht="94.5">
      <c r="A28" s="133"/>
      <c r="B28" s="128"/>
      <c r="C28" s="43" t="s">
        <v>212</v>
      </c>
      <c r="D28" s="128"/>
      <c r="E28" s="128"/>
      <c r="F28" s="125"/>
      <c r="G28" s="125"/>
      <c r="H28" s="125"/>
      <c r="I28" s="126"/>
      <c r="J28" s="36" t="s">
        <v>4</v>
      </c>
      <c r="K28" s="37" t="s">
        <v>66</v>
      </c>
      <c r="L28" s="38" t="s">
        <v>35</v>
      </c>
      <c r="M28" s="44" t="s">
        <v>36</v>
      </c>
      <c r="N28" s="36" t="s">
        <v>50</v>
      </c>
      <c r="O28" s="38" t="s">
        <v>51</v>
      </c>
      <c r="P28" s="20" t="str">
        <f t="shared" si="0"/>
        <v>Bajo</v>
      </c>
      <c r="Q28" s="20">
        <f>IFERROR(VLOOKUP(N28,LISTAS!$Q$2:$R$4,2,0),"")</f>
        <v>3</v>
      </c>
      <c r="R28" s="20">
        <f>IFERROR(VLOOKUP(O28,LISTAS!$S$2:$T$4,2,0),"")</f>
        <v>3</v>
      </c>
      <c r="S28" s="20">
        <f t="shared" si="1"/>
        <v>9</v>
      </c>
      <c r="T28" s="20" t="str">
        <f t="shared" si="2"/>
        <v>Tolerable</v>
      </c>
      <c r="U28" s="20" t="str">
        <f t="shared" si="3"/>
        <v>No</v>
      </c>
      <c r="V28" s="39" t="s">
        <v>217</v>
      </c>
      <c r="W28" s="40"/>
      <c r="X28" s="37"/>
      <c r="Y28" s="37"/>
      <c r="Z28" s="37"/>
      <c r="AA28" s="37"/>
      <c r="AB28" s="39"/>
    </row>
    <row r="29" spans="1:28" s="35" customFormat="1" ht="40.5">
      <c r="A29" s="133"/>
      <c r="B29" s="128"/>
      <c r="C29" s="43" t="s">
        <v>212</v>
      </c>
      <c r="D29" s="128"/>
      <c r="E29" s="128"/>
      <c r="F29" s="125"/>
      <c r="G29" s="125"/>
      <c r="H29" s="125"/>
      <c r="I29" s="126"/>
      <c r="J29" s="36" t="s">
        <v>4</v>
      </c>
      <c r="K29" s="37" t="s">
        <v>71</v>
      </c>
      <c r="L29" s="38" t="s">
        <v>35</v>
      </c>
      <c r="M29" s="44" t="s">
        <v>36</v>
      </c>
      <c r="N29" s="36" t="s">
        <v>50</v>
      </c>
      <c r="O29" s="38" t="s">
        <v>51</v>
      </c>
      <c r="P29" s="20" t="str">
        <f t="shared" si="0"/>
        <v>Bajo</v>
      </c>
      <c r="Q29" s="20">
        <f>IFERROR(VLOOKUP(N29,LISTAS!$Q$2:$R$4,2,0),"")</f>
        <v>3</v>
      </c>
      <c r="R29" s="20">
        <f>IFERROR(VLOOKUP(O29,LISTAS!$S$2:$T$4,2,0),"")</f>
        <v>3</v>
      </c>
      <c r="S29" s="20">
        <f t="shared" si="1"/>
        <v>9</v>
      </c>
      <c r="T29" s="20" t="str">
        <f t="shared" si="2"/>
        <v>Tolerable</v>
      </c>
      <c r="U29" s="20" t="str">
        <f t="shared" si="3"/>
        <v>No</v>
      </c>
      <c r="V29" s="39" t="s">
        <v>218</v>
      </c>
      <c r="W29" s="40"/>
      <c r="X29" s="37"/>
      <c r="Y29" s="37"/>
      <c r="Z29" s="37"/>
      <c r="AA29" s="37"/>
      <c r="AB29" s="39"/>
    </row>
    <row r="30" spans="1:28" s="35" customFormat="1" ht="54">
      <c r="A30" s="133"/>
      <c r="B30" s="128"/>
      <c r="C30" s="43" t="s">
        <v>212</v>
      </c>
      <c r="D30" s="128"/>
      <c r="E30" s="128"/>
      <c r="F30" s="125"/>
      <c r="G30" s="125"/>
      <c r="H30" s="125"/>
      <c r="I30" s="126"/>
      <c r="J30" s="36" t="s">
        <v>5</v>
      </c>
      <c r="K30" s="37" t="s">
        <v>45</v>
      </c>
      <c r="L30" s="38" t="s">
        <v>35</v>
      </c>
      <c r="M30" s="44" t="s">
        <v>49</v>
      </c>
      <c r="N30" s="36" t="s">
        <v>37</v>
      </c>
      <c r="O30" s="38" t="s">
        <v>38</v>
      </c>
      <c r="P30" s="20" t="str">
        <f t="shared" si="0"/>
        <v>Bajo</v>
      </c>
      <c r="Q30" s="20">
        <f>IFERROR(VLOOKUP(N30,LISTAS!$Q$2:$R$4,2,0),"")</f>
        <v>1</v>
      </c>
      <c r="R30" s="20">
        <f>IFERROR(VLOOKUP(O30,LISTAS!$S$2:$T$4,2,0),"")</f>
        <v>1</v>
      </c>
      <c r="S30" s="20">
        <f t="shared" si="1"/>
        <v>1</v>
      </c>
      <c r="T30" s="20" t="str">
        <f t="shared" si="2"/>
        <v>Tolerable</v>
      </c>
      <c r="U30" s="20" t="str">
        <f t="shared" si="3"/>
        <v>No</v>
      </c>
      <c r="V30" s="39" t="s">
        <v>219</v>
      </c>
      <c r="W30" s="40"/>
      <c r="X30" s="37"/>
      <c r="Y30" s="37"/>
      <c r="Z30" s="37"/>
      <c r="AA30" s="37"/>
      <c r="AB30" s="39"/>
    </row>
    <row r="31" spans="1:28" s="35" customFormat="1" ht="81">
      <c r="A31" s="133"/>
      <c r="B31" s="128"/>
      <c r="C31" s="43" t="s">
        <v>212</v>
      </c>
      <c r="D31" s="128"/>
      <c r="E31" s="128"/>
      <c r="F31" s="125"/>
      <c r="G31" s="125"/>
      <c r="H31" s="125"/>
      <c r="I31" s="126"/>
      <c r="J31" s="36" t="s">
        <v>6</v>
      </c>
      <c r="K31" s="37" t="s">
        <v>27</v>
      </c>
      <c r="L31" s="38" t="s">
        <v>35</v>
      </c>
      <c r="M31" s="44" t="s">
        <v>49</v>
      </c>
      <c r="N31" s="36" t="s">
        <v>50</v>
      </c>
      <c r="O31" s="38" t="s">
        <v>51</v>
      </c>
      <c r="P31" s="20" t="str">
        <f t="shared" si="0"/>
        <v>Bajo</v>
      </c>
      <c r="Q31" s="20">
        <f>IFERROR(VLOOKUP(N31,LISTAS!$Q$2:$R$4,2,0),"")</f>
        <v>3</v>
      </c>
      <c r="R31" s="20">
        <f>IFERROR(VLOOKUP(O31,LISTAS!$S$2:$T$4,2,0),"")</f>
        <v>3</v>
      </c>
      <c r="S31" s="20">
        <f t="shared" si="1"/>
        <v>9</v>
      </c>
      <c r="T31" s="20" t="str">
        <f t="shared" si="2"/>
        <v>Tolerable</v>
      </c>
      <c r="U31" s="20" t="str">
        <f t="shared" si="3"/>
        <v>No</v>
      </c>
      <c r="V31" s="39" t="s">
        <v>220</v>
      </c>
      <c r="W31" s="40"/>
      <c r="X31" s="37"/>
      <c r="Y31" s="37"/>
      <c r="Z31" s="37"/>
      <c r="AA31" s="37"/>
      <c r="AB31" s="39"/>
    </row>
    <row r="32" spans="1:28" s="35" customFormat="1" ht="81">
      <c r="A32" s="133"/>
      <c r="B32" s="128"/>
      <c r="C32" s="43" t="s">
        <v>212</v>
      </c>
      <c r="D32" s="128"/>
      <c r="E32" s="128"/>
      <c r="F32" s="125"/>
      <c r="G32" s="125"/>
      <c r="H32" s="125"/>
      <c r="I32" s="126"/>
      <c r="J32" s="36" t="s">
        <v>6</v>
      </c>
      <c r="K32" s="37" t="s">
        <v>46</v>
      </c>
      <c r="L32" s="38" t="s">
        <v>48</v>
      </c>
      <c r="M32" s="44" t="s">
        <v>49</v>
      </c>
      <c r="N32" s="36" t="s">
        <v>60</v>
      </c>
      <c r="O32" s="38" t="s">
        <v>38</v>
      </c>
      <c r="P32" s="20" t="str">
        <f t="shared" ref="P32" si="8">IFERROR(IF(S32="","",IF(S32&lt;=10,"Bajo",IF(S32&lt;=15,"Moderado",IF(S32&gt;15,"Alto","")))),"")</f>
        <v>Bajo</v>
      </c>
      <c r="Q32" s="20">
        <f>IFERROR(VLOOKUP(N32,LISTAS!$Q$2:$R$4,2,0),"")</f>
        <v>5</v>
      </c>
      <c r="R32" s="20">
        <f>IFERROR(VLOOKUP(O32,LISTAS!$S$2:$T$4,2,0),"")</f>
        <v>1</v>
      </c>
      <c r="S32" s="20">
        <f t="shared" ref="S32" si="9">IFERROR(Q32*R32,"")</f>
        <v>5</v>
      </c>
      <c r="T32" s="20" t="str">
        <f t="shared" ref="T32" si="10">IFERROR(IF(S32="","",IF(S32&lt;=10,"Tolerable",IF(S32&lt;=15,"Potencialmente no tolerable",IF(S32&gt;15,"No tolerable","")))),"")</f>
        <v>Tolerable</v>
      </c>
      <c r="U32" s="20" t="str">
        <f t="shared" ref="U32" si="11">IFERROR(IF(T32="","",IF(T32="Tolerable","No",IF(T32="Potencialmente no tolerable","No",IF(T32="No tolerable","Si","")))),"")</f>
        <v>No</v>
      </c>
      <c r="V32" s="39" t="s">
        <v>221</v>
      </c>
      <c r="W32" s="40"/>
      <c r="X32" s="37"/>
      <c r="Y32" s="37"/>
      <c r="Z32" s="37"/>
      <c r="AA32" s="37"/>
      <c r="AB32" s="39"/>
    </row>
    <row r="33" spans="1:28" s="35" customFormat="1" ht="121.5">
      <c r="A33" s="133"/>
      <c r="B33" s="128"/>
      <c r="C33" s="43" t="s">
        <v>212</v>
      </c>
      <c r="D33" s="128"/>
      <c r="E33" s="128"/>
      <c r="F33" s="125"/>
      <c r="G33" s="125"/>
      <c r="H33" s="125"/>
      <c r="I33" s="126"/>
      <c r="J33" s="71" t="s">
        <v>8</v>
      </c>
      <c r="K33" s="72" t="s">
        <v>29</v>
      </c>
      <c r="L33" s="38" t="s">
        <v>35</v>
      </c>
      <c r="M33" s="44" t="s">
        <v>59</v>
      </c>
      <c r="N33" s="36" t="s">
        <v>50</v>
      </c>
      <c r="O33" s="38" t="s">
        <v>38</v>
      </c>
      <c r="P33" s="20" t="str">
        <f t="shared" si="0"/>
        <v>Bajo</v>
      </c>
      <c r="Q33" s="20">
        <f>IFERROR(VLOOKUP(N33,LISTAS!$Q$2:$R$4,2,0),"")</f>
        <v>3</v>
      </c>
      <c r="R33" s="20">
        <f>IFERROR(VLOOKUP(O33,LISTAS!$S$2:$T$4,2,0),"")</f>
        <v>1</v>
      </c>
      <c r="S33" s="20">
        <f t="shared" si="1"/>
        <v>3</v>
      </c>
      <c r="T33" s="20" t="str">
        <f t="shared" si="2"/>
        <v>Tolerable</v>
      </c>
      <c r="U33" s="20" t="str">
        <f t="shared" si="3"/>
        <v>No</v>
      </c>
      <c r="V33" s="85" t="s">
        <v>222</v>
      </c>
      <c r="W33" s="40"/>
      <c r="X33" s="37"/>
      <c r="Y33" s="37"/>
      <c r="Z33" s="37"/>
      <c r="AA33" s="37"/>
      <c r="AB33" s="39"/>
    </row>
    <row r="34" spans="1:28" s="35" customFormat="1" ht="108">
      <c r="A34" s="133"/>
      <c r="B34" s="128"/>
      <c r="C34" s="43" t="s">
        <v>212</v>
      </c>
      <c r="D34" s="128"/>
      <c r="E34" s="128"/>
      <c r="F34" s="125"/>
      <c r="G34" s="125"/>
      <c r="H34" s="125"/>
      <c r="I34" s="126"/>
      <c r="J34" s="36" t="s">
        <v>9</v>
      </c>
      <c r="K34" s="37" t="s">
        <v>47</v>
      </c>
      <c r="L34" s="38" t="s">
        <v>35</v>
      </c>
      <c r="M34" s="44" t="s">
        <v>59</v>
      </c>
      <c r="N34" s="36" t="s">
        <v>60</v>
      </c>
      <c r="O34" s="38" t="s">
        <v>61</v>
      </c>
      <c r="P34" s="20" t="str">
        <f t="shared" si="0"/>
        <v>Alto</v>
      </c>
      <c r="Q34" s="20">
        <f>IFERROR(VLOOKUP(N34,LISTAS!$Q$2:$R$4,2,0),"")</f>
        <v>5</v>
      </c>
      <c r="R34" s="20">
        <f>IFERROR(VLOOKUP(O34,LISTAS!$S$2:$T$4,2,0),"")</f>
        <v>5</v>
      </c>
      <c r="S34" s="20">
        <f t="shared" si="1"/>
        <v>25</v>
      </c>
      <c r="T34" s="20" t="str">
        <f t="shared" si="2"/>
        <v>No tolerable</v>
      </c>
      <c r="U34" s="20" t="str">
        <f t="shared" si="3"/>
        <v>Si</v>
      </c>
      <c r="V34" s="39" t="s">
        <v>223</v>
      </c>
      <c r="W34" s="40"/>
      <c r="X34" s="37"/>
      <c r="Y34" s="37"/>
      <c r="Z34" s="37"/>
      <c r="AA34" s="37"/>
      <c r="AB34" s="39"/>
    </row>
    <row r="35" spans="1:28" s="35" customFormat="1" ht="202.5">
      <c r="A35" s="133"/>
      <c r="B35" s="128"/>
      <c r="C35" s="43" t="s">
        <v>212</v>
      </c>
      <c r="D35" s="128"/>
      <c r="E35" s="128"/>
      <c r="F35" s="125"/>
      <c r="G35" s="125"/>
      <c r="H35" s="125"/>
      <c r="I35" s="126"/>
      <c r="J35" s="36" t="s">
        <v>9</v>
      </c>
      <c r="K35" s="37" t="s">
        <v>67</v>
      </c>
      <c r="L35" s="38" t="s">
        <v>35</v>
      </c>
      <c r="M35" s="44" t="s">
        <v>59</v>
      </c>
      <c r="N35" s="36" t="s">
        <v>60</v>
      </c>
      <c r="O35" s="38" t="s">
        <v>61</v>
      </c>
      <c r="P35" s="20" t="str">
        <f t="shared" si="0"/>
        <v>Alto</v>
      </c>
      <c r="Q35" s="20">
        <f>IFERROR(VLOOKUP(N35,LISTAS!$Q$2:$R$4,2,0),"")</f>
        <v>5</v>
      </c>
      <c r="R35" s="20">
        <f>IFERROR(VLOOKUP(O35,LISTAS!$S$2:$T$4,2,0),"")</f>
        <v>5</v>
      </c>
      <c r="S35" s="20">
        <f t="shared" si="1"/>
        <v>25</v>
      </c>
      <c r="T35" s="20" t="str">
        <f t="shared" si="2"/>
        <v>No tolerable</v>
      </c>
      <c r="U35" s="20" t="str">
        <f t="shared" si="3"/>
        <v>Si</v>
      </c>
      <c r="V35" s="84" t="s">
        <v>224</v>
      </c>
      <c r="W35" s="40"/>
      <c r="X35" s="37"/>
      <c r="Y35" s="37"/>
      <c r="Z35" s="37"/>
      <c r="AA35" s="37"/>
      <c r="AB35" s="39"/>
    </row>
    <row r="36" spans="1:28" s="35" customFormat="1" ht="228.75">
      <c r="A36" s="133"/>
      <c r="B36" s="128"/>
      <c r="C36" s="43" t="s">
        <v>212</v>
      </c>
      <c r="D36" s="128"/>
      <c r="E36" s="128"/>
      <c r="F36" s="125"/>
      <c r="G36" s="125"/>
      <c r="H36" s="125"/>
      <c r="I36" s="126"/>
      <c r="J36" s="36" t="s">
        <v>9</v>
      </c>
      <c r="K36" s="37" t="s">
        <v>72</v>
      </c>
      <c r="L36" s="38" t="s">
        <v>35</v>
      </c>
      <c r="M36" s="44" t="s">
        <v>59</v>
      </c>
      <c r="N36" s="36" t="s">
        <v>60</v>
      </c>
      <c r="O36" s="38" t="s">
        <v>61</v>
      </c>
      <c r="P36" s="20" t="str">
        <f t="shared" si="0"/>
        <v>Alto</v>
      </c>
      <c r="Q36" s="20">
        <f>IFERROR(VLOOKUP(N36,LISTAS!$Q$2:$R$4,2,0),"")</f>
        <v>5</v>
      </c>
      <c r="R36" s="20">
        <f>IFERROR(VLOOKUP(O36,LISTAS!$S$2:$T$4,2,0),"")</f>
        <v>5</v>
      </c>
      <c r="S36" s="20">
        <f t="shared" si="1"/>
        <v>25</v>
      </c>
      <c r="T36" s="20" t="str">
        <f t="shared" si="2"/>
        <v>No tolerable</v>
      </c>
      <c r="U36" s="20" t="str">
        <f t="shared" si="3"/>
        <v>Si</v>
      </c>
      <c r="V36" s="33" t="s">
        <v>225</v>
      </c>
      <c r="W36" s="40"/>
      <c r="X36" s="37"/>
      <c r="Y36" s="37"/>
      <c r="Z36" s="37"/>
      <c r="AA36" s="37"/>
      <c r="AB36" s="39"/>
    </row>
    <row r="37" spans="1:28" s="35" customFormat="1" ht="81">
      <c r="A37" s="133"/>
      <c r="B37" s="128"/>
      <c r="C37" s="43" t="s">
        <v>212</v>
      </c>
      <c r="D37" s="128"/>
      <c r="E37" s="128"/>
      <c r="F37" s="125"/>
      <c r="G37" s="125"/>
      <c r="H37" s="125"/>
      <c r="I37" s="126"/>
      <c r="J37" s="36" t="s">
        <v>9</v>
      </c>
      <c r="K37" s="37" t="s">
        <v>75</v>
      </c>
      <c r="L37" s="38" t="s">
        <v>48</v>
      </c>
      <c r="M37" s="44" t="s">
        <v>59</v>
      </c>
      <c r="N37" s="36" t="s">
        <v>60</v>
      </c>
      <c r="O37" s="38" t="s">
        <v>38</v>
      </c>
      <c r="P37" s="20" t="str">
        <f t="shared" si="0"/>
        <v>Bajo</v>
      </c>
      <c r="Q37" s="20">
        <f>IFERROR(VLOOKUP(N37,LISTAS!$Q$2:$R$4,2,0),"")</f>
        <v>5</v>
      </c>
      <c r="R37" s="20">
        <f>IFERROR(VLOOKUP(O37,LISTAS!$S$2:$T$4,2,0),"")</f>
        <v>1</v>
      </c>
      <c r="S37" s="20">
        <f t="shared" si="1"/>
        <v>5</v>
      </c>
      <c r="T37" s="20" t="str">
        <f t="shared" si="2"/>
        <v>Tolerable</v>
      </c>
      <c r="U37" s="20" t="str">
        <f t="shared" si="3"/>
        <v>No</v>
      </c>
      <c r="V37" s="84" t="s">
        <v>189</v>
      </c>
      <c r="W37" s="40"/>
      <c r="X37" s="37"/>
      <c r="Y37" s="37"/>
      <c r="Z37" s="37"/>
      <c r="AA37" s="37"/>
      <c r="AB37" s="39"/>
    </row>
    <row r="38" spans="1:28" s="35" customFormat="1" ht="81">
      <c r="A38" s="133"/>
      <c r="B38" s="128"/>
      <c r="C38" s="43" t="s">
        <v>212</v>
      </c>
      <c r="D38" s="128"/>
      <c r="E38" s="128"/>
      <c r="F38" s="125"/>
      <c r="G38" s="125"/>
      <c r="H38" s="125"/>
      <c r="I38" s="126"/>
      <c r="J38" s="36" t="s">
        <v>10</v>
      </c>
      <c r="K38" s="37" t="s">
        <v>31</v>
      </c>
      <c r="L38" s="38" t="s">
        <v>35</v>
      </c>
      <c r="M38" s="44" t="s">
        <v>68</v>
      </c>
      <c r="N38" s="36" t="s">
        <v>50</v>
      </c>
      <c r="O38" s="38" t="s">
        <v>61</v>
      </c>
      <c r="P38" s="20" t="str">
        <f t="shared" si="0"/>
        <v>Moderado</v>
      </c>
      <c r="Q38" s="20">
        <f>IFERROR(VLOOKUP(N38,LISTAS!$Q$2:$R$4,2,0),"")</f>
        <v>3</v>
      </c>
      <c r="R38" s="20">
        <f>IFERROR(VLOOKUP(O38,LISTAS!$S$2:$T$4,2,0),"")</f>
        <v>5</v>
      </c>
      <c r="S38" s="20">
        <f t="shared" si="1"/>
        <v>15</v>
      </c>
      <c r="T38" s="20" t="str">
        <f t="shared" si="2"/>
        <v>Potencialmente no tolerable</v>
      </c>
      <c r="U38" s="20" t="str">
        <f t="shared" si="3"/>
        <v>No</v>
      </c>
      <c r="V38" s="39" t="s">
        <v>226</v>
      </c>
      <c r="W38" s="40"/>
      <c r="X38" s="37"/>
      <c r="Y38" s="37"/>
      <c r="Z38" s="37"/>
      <c r="AA38" s="37"/>
      <c r="AB38" s="39"/>
    </row>
    <row r="39" spans="1:28" s="35" customFormat="1" ht="54">
      <c r="A39" s="133"/>
      <c r="B39" s="128"/>
      <c r="C39" s="43" t="s">
        <v>212</v>
      </c>
      <c r="D39" s="128"/>
      <c r="E39" s="128"/>
      <c r="F39" s="125"/>
      <c r="G39" s="125"/>
      <c r="H39" s="125"/>
      <c r="I39" s="126"/>
      <c r="J39" s="36" t="s">
        <v>11</v>
      </c>
      <c r="K39" s="37" t="s">
        <v>32</v>
      </c>
      <c r="L39" s="38" t="s">
        <v>48</v>
      </c>
      <c r="M39" s="44" t="s">
        <v>73</v>
      </c>
      <c r="N39" s="36" t="s">
        <v>60</v>
      </c>
      <c r="O39" s="38" t="s">
        <v>38</v>
      </c>
      <c r="P39" s="20" t="str">
        <f t="shared" si="0"/>
        <v>Bajo</v>
      </c>
      <c r="Q39" s="20">
        <f>IFERROR(VLOOKUP(N39,LISTAS!$Q$2:$R$4,2,0),"")</f>
        <v>5</v>
      </c>
      <c r="R39" s="20">
        <f>IFERROR(VLOOKUP(O39,LISTAS!$S$2:$T$4,2,0),"")</f>
        <v>1</v>
      </c>
      <c r="S39" s="20">
        <f t="shared" si="1"/>
        <v>5</v>
      </c>
      <c r="T39" s="20" t="str">
        <f t="shared" si="2"/>
        <v>Tolerable</v>
      </c>
      <c r="U39" s="20" t="str">
        <f t="shared" si="3"/>
        <v>No</v>
      </c>
      <c r="V39" s="74" t="s">
        <v>227</v>
      </c>
      <c r="W39" s="40"/>
      <c r="X39" s="37"/>
      <c r="Y39" s="37"/>
      <c r="Z39" s="37"/>
      <c r="AA39" s="37"/>
      <c r="AB39" s="39"/>
    </row>
    <row r="40" spans="1:28" s="35" customFormat="1" ht="54">
      <c r="A40" s="133"/>
      <c r="B40" s="128"/>
      <c r="C40" s="43" t="s">
        <v>212</v>
      </c>
      <c r="D40" s="128"/>
      <c r="E40" s="128"/>
      <c r="F40" s="125"/>
      <c r="G40" s="125"/>
      <c r="H40" s="125"/>
      <c r="I40" s="126"/>
      <c r="J40" s="36" t="s">
        <v>12</v>
      </c>
      <c r="K40" s="37" t="s">
        <v>33</v>
      </c>
      <c r="L40" s="38" t="s">
        <v>35</v>
      </c>
      <c r="M40" s="44" t="s">
        <v>76</v>
      </c>
      <c r="N40" s="36" t="s">
        <v>50</v>
      </c>
      <c r="O40" s="38" t="s">
        <v>51</v>
      </c>
      <c r="P40" s="20" t="str">
        <f t="shared" ref="P40" si="12">IFERROR(IF(S40="","",IF(S40&lt;=10,"Bajo",IF(S40&lt;=15,"Moderado",IF(S40&gt;15,"Alto","")))),"")</f>
        <v>Bajo</v>
      </c>
      <c r="Q40" s="20">
        <f>IFERROR(VLOOKUP(N40,LISTAS!$Q$2:$R$4,2,0),"")</f>
        <v>3</v>
      </c>
      <c r="R40" s="20">
        <f>IFERROR(VLOOKUP(O40,LISTAS!$S$2:$T$4,2,0),"")</f>
        <v>3</v>
      </c>
      <c r="S40" s="20">
        <f t="shared" ref="S40" si="13">IFERROR(Q40*R40,"")</f>
        <v>9</v>
      </c>
      <c r="T40" s="20" t="str">
        <f t="shared" ref="T40" si="14">IFERROR(IF(S40="","",IF(S40&lt;=10,"Tolerable",IF(S40&lt;=15,"Potencialmente no tolerable",IF(S40&gt;15,"No tolerable","")))),"")</f>
        <v>Tolerable</v>
      </c>
      <c r="U40" s="20" t="str">
        <f t="shared" ref="U40" si="15">IFERROR(IF(T40="","",IF(T40="Tolerable","No",IF(T40="Potencialmente no tolerable","No",IF(T40="No tolerable","Si","")))),"")</f>
        <v>No</v>
      </c>
      <c r="V40" s="39" t="s">
        <v>228</v>
      </c>
      <c r="W40" s="40"/>
      <c r="X40" s="37"/>
      <c r="Y40" s="37"/>
      <c r="Z40" s="37"/>
      <c r="AA40" s="37"/>
      <c r="AB40" s="39"/>
    </row>
    <row r="41" spans="1:28" s="35" customFormat="1" ht="270">
      <c r="A41" s="133"/>
      <c r="B41" s="128"/>
      <c r="C41" s="43" t="s">
        <v>212</v>
      </c>
      <c r="D41" s="128"/>
      <c r="E41" s="128"/>
      <c r="F41" s="125"/>
      <c r="G41" s="125"/>
      <c r="H41" s="125"/>
      <c r="I41" s="126"/>
      <c r="J41" s="36" t="s">
        <v>13</v>
      </c>
      <c r="K41" s="37" t="s">
        <v>34</v>
      </c>
      <c r="L41" s="38" t="s">
        <v>35</v>
      </c>
      <c r="M41" s="44" t="s">
        <v>79</v>
      </c>
      <c r="N41" s="36" t="s">
        <v>60</v>
      </c>
      <c r="O41" s="38" t="s">
        <v>61</v>
      </c>
      <c r="P41" s="20" t="str">
        <f t="shared" si="0"/>
        <v>Alto</v>
      </c>
      <c r="Q41" s="20">
        <f>IFERROR(VLOOKUP(N41,LISTAS!$Q$2:$R$4,2,0),"")</f>
        <v>5</v>
      </c>
      <c r="R41" s="20">
        <f>IFERROR(VLOOKUP(O41,LISTAS!$S$2:$T$4,2,0),"")</f>
        <v>5</v>
      </c>
      <c r="S41" s="20">
        <f t="shared" si="1"/>
        <v>25</v>
      </c>
      <c r="T41" s="20" t="str">
        <f t="shared" si="2"/>
        <v>No tolerable</v>
      </c>
      <c r="U41" s="20" t="str">
        <f t="shared" si="3"/>
        <v>Si</v>
      </c>
      <c r="V41" s="74" t="s">
        <v>229</v>
      </c>
      <c r="W41" s="40"/>
      <c r="X41" s="37"/>
      <c r="Y41" s="37"/>
      <c r="Z41" s="37"/>
      <c r="AA41" s="37"/>
      <c r="AB41" s="39"/>
    </row>
    <row r="42" spans="1:28" s="35" customFormat="1" ht="189">
      <c r="A42" s="139" t="s">
        <v>230</v>
      </c>
      <c r="B42" s="140" t="s">
        <v>231</v>
      </c>
      <c r="C42" s="70" t="s">
        <v>232</v>
      </c>
      <c r="D42" s="140" t="s">
        <v>233</v>
      </c>
      <c r="E42" s="140" t="s">
        <v>234</v>
      </c>
      <c r="F42" s="125" t="s">
        <v>2</v>
      </c>
      <c r="G42" s="125" t="s">
        <v>23</v>
      </c>
      <c r="H42" s="125" t="s">
        <v>24</v>
      </c>
      <c r="I42" s="126" t="s">
        <v>185</v>
      </c>
      <c r="J42" s="36" t="s">
        <v>9</v>
      </c>
      <c r="K42" s="37" t="s">
        <v>67</v>
      </c>
      <c r="L42" s="38" t="s">
        <v>35</v>
      </c>
      <c r="M42" s="44" t="s">
        <v>59</v>
      </c>
      <c r="N42" s="36" t="s">
        <v>60</v>
      </c>
      <c r="O42" s="38" t="s">
        <v>61</v>
      </c>
      <c r="P42" s="20" t="str">
        <f t="shared" si="0"/>
        <v>Alto</v>
      </c>
      <c r="Q42" s="20">
        <f>IFERROR(VLOOKUP(N42,LISTAS!$Q$2:$R$4,2,0),"")</f>
        <v>5</v>
      </c>
      <c r="R42" s="20">
        <f>IFERROR(VLOOKUP(O42,LISTAS!$S$2:$T$4,2,0),"")</f>
        <v>5</v>
      </c>
      <c r="S42" s="20">
        <f t="shared" si="1"/>
        <v>25</v>
      </c>
      <c r="T42" s="20" t="str">
        <f t="shared" si="2"/>
        <v>No tolerable</v>
      </c>
      <c r="U42" s="20" t="str">
        <f t="shared" si="3"/>
        <v>Si</v>
      </c>
      <c r="V42" s="84" t="s">
        <v>235</v>
      </c>
      <c r="W42" s="40"/>
      <c r="X42" s="37"/>
      <c r="Y42" s="37"/>
      <c r="Z42" s="37"/>
      <c r="AA42" s="37"/>
      <c r="AB42" s="39"/>
    </row>
    <row r="43" spans="1:28" s="35" customFormat="1" ht="67.5">
      <c r="A43" s="139"/>
      <c r="B43" s="140"/>
      <c r="C43" s="70" t="s">
        <v>232</v>
      </c>
      <c r="D43" s="140"/>
      <c r="E43" s="140"/>
      <c r="F43" s="125"/>
      <c r="G43" s="125"/>
      <c r="H43" s="125"/>
      <c r="I43" s="126"/>
      <c r="J43" s="36" t="s">
        <v>9</v>
      </c>
      <c r="K43" s="37" t="s">
        <v>75</v>
      </c>
      <c r="L43" s="38" t="s">
        <v>48</v>
      </c>
      <c r="M43" s="44" t="s">
        <v>59</v>
      </c>
      <c r="N43" s="36" t="s">
        <v>60</v>
      </c>
      <c r="O43" s="38" t="s">
        <v>38</v>
      </c>
      <c r="P43" s="20" t="str">
        <f t="shared" si="0"/>
        <v>Bajo</v>
      </c>
      <c r="Q43" s="20">
        <f>IFERROR(VLOOKUP(N43,LISTAS!$Q$2:$R$4,2,0),"")</f>
        <v>5</v>
      </c>
      <c r="R43" s="20">
        <f>IFERROR(VLOOKUP(O43,LISTAS!$S$2:$T$4,2,0),"")</f>
        <v>1</v>
      </c>
      <c r="S43" s="20">
        <f t="shared" si="1"/>
        <v>5</v>
      </c>
      <c r="T43" s="20" t="str">
        <f t="shared" si="2"/>
        <v>Tolerable</v>
      </c>
      <c r="U43" s="20" t="str">
        <f t="shared" si="3"/>
        <v>No</v>
      </c>
      <c r="V43" s="73" t="s">
        <v>236</v>
      </c>
      <c r="W43" s="40"/>
      <c r="X43" s="37"/>
      <c r="Y43" s="37"/>
      <c r="Z43" s="37"/>
      <c r="AA43" s="37"/>
      <c r="AB43" s="39"/>
    </row>
    <row r="44" spans="1:28" s="35" customFormat="1" ht="67.5">
      <c r="A44" s="139"/>
      <c r="B44" s="140"/>
      <c r="C44" s="70" t="s">
        <v>232</v>
      </c>
      <c r="D44" s="140"/>
      <c r="E44" s="140"/>
      <c r="F44" s="125"/>
      <c r="G44" s="125"/>
      <c r="H44" s="125"/>
      <c r="I44" s="126"/>
      <c r="J44" s="36" t="s">
        <v>10</v>
      </c>
      <c r="K44" s="37" t="s">
        <v>31</v>
      </c>
      <c r="L44" s="38" t="s">
        <v>35</v>
      </c>
      <c r="M44" s="44" t="s">
        <v>68</v>
      </c>
      <c r="N44" s="36" t="s">
        <v>50</v>
      </c>
      <c r="O44" s="38" t="s">
        <v>38</v>
      </c>
      <c r="P44" s="20" t="str">
        <f t="shared" si="0"/>
        <v>Bajo</v>
      </c>
      <c r="Q44" s="20">
        <f>IFERROR(VLOOKUP(N44,LISTAS!$Q$2:$R$4,2,0),"")</f>
        <v>3</v>
      </c>
      <c r="R44" s="20">
        <f>IFERROR(VLOOKUP(O44,LISTAS!$S$2:$T$4,2,0),"")</f>
        <v>1</v>
      </c>
      <c r="S44" s="20">
        <f t="shared" si="1"/>
        <v>3</v>
      </c>
      <c r="T44" s="20" t="str">
        <f t="shared" si="2"/>
        <v>Tolerable</v>
      </c>
      <c r="U44" s="20" t="str">
        <f t="shared" si="3"/>
        <v>No</v>
      </c>
      <c r="V44" s="88" t="s">
        <v>237</v>
      </c>
      <c r="W44" s="40"/>
      <c r="X44" s="37"/>
      <c r="Y44" s="37"/>
      <c r="Z44" s="37"/>
      <c r="AA44" s="37"/>
      <c r="AB44" s="39"/>
    </row>
    <row r="45" spans="1:28" s="35" customFormat="1" ht="40.5">
      <c r="A45" s="139"/>
      <c r="B45" s="140"/>
      <c r="C45" s="70" t="s">
        <v>232</v>
      </c>
      <c r="D45" s="140"/>
      <c r="E45" s="140"/>
      <c r="F45" s="125"/>
      <c r="G45" s="125"/>
      <c r="H45" s="125"/>
      <c r="I45" s="126"/>
      <c r="J45" s="36" t="s">
        <v>11</v>
      </c>
      <c r="K45" s="37" t="s">
        <v>32</v>
      </c>
      <c r="L45" s="38" t="s">
        <v>48</v>
      </c>
      <c r="M45" s="44" t="s">
        <v>73</v>
      </c>
      <c r="N45" s="36" t="s">
        <v>60</v>
      </c>
      <c r="O45" s="38" t="s">
        <v>38</v>
      </c>
      <c r="P45" s="20" t="str">
        <f t="shared" si="0"/>
        <v>Bajo</v>
      </c>
      <c r="Q45" s="20">
        <f>IFERROR(VLOOKUP(N45,LISTAS!$Q$2:$R$4,2,0),"")</f>
        <v>5</v>
      </c>
      <c r="R45" s="20">
        <f>IFERROR(VLOOKUP(O45,LISTAS!$S$2:$T$4,2,0),"")</f>
        <v>1</v>
      </c>
      <c r="S45" s="20">
        <f t="shared" si="1"/>
        <v>5</v>
      </c>
      <c r="T45" s="20" t="str">
        <f t="shared" si="2"/>
        <v>Tolerable</v>
      </c>
      <c r="U45" s="20" t="str">
        <f t="shared" si="3"/>
        <v>No</v>
      </c>
      <c r="V45" s="86" t="s">
        <v>206</v>
      </c>
      <c r="W45" s="40"/>
      <c r="X45" s="37"/>
      <c r="Y45" s="37"/>
      <c r="Z45" s="37"/>
      <c r="AA45" s="37"/>
      <c r="AB45" s="39"/>
    </row>
    <row r="46" spans="1:28" s="35" customFormat="1" ht="310.5">
      <c r="A46" s="139"/>
      <c r="B46" s="140"/>
      <c r="C46" s="70" t="s">
        <v>232</v>
      </c>
      <c r="D46" s="140"/>
      <c r="E46" s="140"/>
      <c r="F46" s="125"/>
      <c r="G46" s="125"/>
      <c r="H46" s="125"/>
      <c r="I46" s="126"/>
      <c r="J46" s="36" t="s">
        <v>13</v>
      </c>
      <c r="K46" s="37" t="s">
        <v>34</v>
      </c>
      <c r="L46" s="38" t="s">
        <v>35</v>
      </c>
      <c r="M46" s="44" t="s">
        <v>79</v>
      </c>
      <c r="N46" s="36" t="s">
        <v>60</v>
      </c>
      <c r="O46" s="38" t="s">
        <v>61</v>
      </c>
      <c r="P46" s="20" t="str">
        <f t="shared" si="0"/>
        <v>Alto</v>
      </c>
      <c r="Q46" s="20">
        <f>IFERROR(VLOOKUP(N46,LISTAS!$Q$2:$R$4,2,0),"")</f>
        <v>5</v>
      </c>
      <c r="R46" s="20">
        <f>IFERROR(VLOOKUP(O46,LISTAS!$S$2:$T$4,2,0),"")</f>
        <v>5</v>
      </c>
      <c r="S46" s="20">
        <f t="shared" si="1"/>
        <v>25</v>
      </c>
      <c r="T46" s="20" t="str">
        <f t="shared" si="2"/>
        <v>No tolerable</v>
      </c>
      <c r="U46" s="20" t="str">
        <f t="shared" si="3"/>
        <v>Si</v>
      </c>
      <c r="V46" s="87" t="s">
        <v>238</v>
      </c>
      <c r="W46" s="40"/>
      <c r="X46" s="37"/>
      <c r="Y46" s="37"/>
      <c r="Z46" s="37"/>
      <c r="AA46" s="37"/>
      <c r="AB46" s="39"/>
    </row>
    <row r="47" spans="1:28" s="35" customFormat="1" ht="162">
      <c r="A47" s="139" t="s">
        <v>180</v>
      </c>
      <c r="B47" s="140" t="s">
        <v>239</v>
      </c>
      <c r="C47" s="70" t="s">
        <v>240</v>
      </c>
      <c r="D47" s="140" t="s">
        <v>241</v>
      </c>
      <c r="E47" s="140" t="s">
        <v>242</v>
      </c>
      <c r="F47" s="141" t="s">
        <v>2</v>
      </c>
      <c r="G47" s="125" t="s">
        <v>23</v>
      </c>
      <c r="H47" s="125" t="s">
        <v>24</v>
      </c>
      <c r="I47" s="126" t="s">
        <v>185</v>
      </c>
      <c r="J47" s="36" t="s">
        <v>4</v>
      </c>
      <c r="K47" s="37" t="s">
        <v>25</v>
      </c>
      <c r="L47" s="38" t="s">
        <v>35</v>
      </c>
      <c r="M47" s="44" t="s">
        <v>36</v>
      </c>
      <c r="N47" s="36" t="s">
        <v>50</v>
      </c>
      <c r="O47" s="38" t="s">
        <v>61</v>
      </c>
      <c r="P47" s="20" t="str">
        <f t="shared" si="0"/>
        <v>Moderado</v>
      </c>
      <c r="Q47" s="20">
        <f>IFERROR(VLOOKUP(N47,LISTAS!$Q$2:$R$4,2,0),"")</f>
        <v>3</v>
      </c>
      <c r="R47" s="20">
        <f>IFERROR(VLOOKUP(O47,LISTAS!$S$2:$T$4,2,0),"")</f>
        <v>5</v>
      </c>
      <c r="S47" s="20">
        <f t="shared" si="1"/>
        <v>15</v>
      </c>
      <c r="T47" s="20" t="str">
        <f t="shared" si="2"/>
        <v>Potencialmente no tolerable</v>
      </c>
      <c r="U47" s="20" t="str">
        <f t="shared" si="3"/>
        <v>No</v>
      </c>
      <c r="V47" s="86" t="s">
        <v>243</v>
      </c>
      <c r="W47" s="40"/>
      <c r="X47" s="37"/>
      <c r="Y47" s="37"/>
      <c r="Z47" s="37"/>
      <c r="AA47" s="37"/>
      <c r="AB47" s="39"/>
    </row>
    <row r="48" spans="1:28" s="35" customFormat="1" ht="94.5">
      <c r="A48" s="139"/>
      <c r="B48" s="140"/>
      <c r="C48" s="70" t="s">
        <v>240</v>
      </c>
      <c r="D48" s="140"/>
      <c r="E48" s="140"/>
      <c r="F48" s="142"/>
      <c r="G48" s="125"/>
      <c r="H48" s="125"/>
      <c r="I48" s="126"/>
      <c r="J48" s="36" t="s">
        <v>4</v>
      </c>
      <c r="K48" s="37" t="s">
        <v>44</v>
      </c>
      <c r="L48" s="38" t="s">
        <v>35</v>
      </c>
      <c r="M48" s="44" t="s">
        <v>36</v>
      </c>
      <c r="N48" s="36" t="s">
        <v>50</v>
      </c>
      <c r="O48" s="38" t="s">
        <v>61</v>
      </c>
      <c r="P48" s="20" t="str">
        <f t="shared" si="0"/>
        <v>Moderado</v>
      </c>
      <c r="Q48" s="20">
        <f>IFERROR(VLOOKUP(N48,LISTAS!$Q$2:$R$4,2,0),"")</f>
        <v>3</v>
      </c>
      <c r="R48" s="20">
        <f>IFERROR(VLOOKUP(O48,LISTAS!$S$2:$T$4,2,0),"")</f>
        <v>5</v>
      </c>
      <c r="S48" s="20">
        <f t="shared" si="1"/>
        <v>15</v>
      </c>
      <c r="T48" s="20" t="str">
        <f t="shared" si="2"/>
        <v>Potencialmente no tolerable</v>
      </c>
      <c r="U48" s="20" t="str">
        <f t="shared" si="3"/>
        <v>No</v>
      </c>
      <c r="V48" s="85" t="s">
        <v>244</v>
      </c>
      <c r="W48" s="40"/>
      <c r="X48" s="37"/>
      <c r="Y48" s="37"/>
      <c r="Z48" s="37"/>
      <c r="AA48" s="37"/>
      <c r="AB48" s="39"/>
    </row>
    <row r="49" spans="1:28" s="35" customFormat="1" ht="67.5">
      <c r="A49" s="139"/>
      <c r="B49" s="140"/>
      <c r="C49" s="70" t="s">
        <v>240</v>
      </c>
      <c r="D49" s="140"/>
      <c r="E49" s="140"/>
      <c r="F49" s="142"/>
      <c r="G49" s="125"/>
      <c r="H49" s="125"/>
      <c r="I49" s="126"/>
      <c r="J49" s="36" t="s">
        <v>4</v>
      </c>
      <c r="K49" s="37" t="s">
        <v>71</v>
      </c>
      <c r="L49" s="38" t="s">
        <v>35</v>
      </c>
      <c r="M49" s="44" t="s">
        <v>36</v>
      </c>
      <c r="N49" s="36" t="s">
        <v>50</v>
      </c>
      <c r="O49" s="38" t="s">
        <v>51</v>
      </c>
      <c r="P49" s="20" t="str">
        <f t="shared" si="0"/>
        <v>Bajo</v>
      </c>
      <c r="Q49" s="20">
        <f>IFERROR(VLOOKUP(N49,LISTAS!$Q$2:$R$4,2,0),"")</f>
        <v>3</v>
      </c>
      <c r="R49" s="20">
        <f>IFERROR(VLOOKUP(O49,LISTAS!$S$2:$T$4,2,0),"")</f>
        <v>3</v>
      </c>
      <c r="S49" s="20">
        <f t="shared" si="1"/>
        <v>9</v>
      </c>
      <c r="T49" s="20" t="str">
        <f t="shared" si="2"/>
        <v>Tolerable</v>
      </c>
      <c r="U49" s="20" t="str">
        <f t="shared" si="3"/>
        <v>No</v>
      </c>
      <c r="V49" s="39" t="s">
        <v>245</v>
      </c>
      <c r="W49" s="40"/>
      <c r="X49" s="37"/>
      <c r="Y49" s="37"/>
      <c r="Z49" s="37"/>
      <c r="AA49" s="37"/>
      <c r="AB49" s="39"/>
    </row>
    <row r="50" spans="1:28" s="35" customFormat="1" ht="40.5">
      <c r="A50" s="139"/>
      <c r="B50" s="140"/>
      <c r="C50" s="70" t="s">
        <v>240</v>
      </c>
      <c r="D50" s="140"/>
      <c r="E50" s="140"/>
      <c r="F50" s="142"/>
      <c r="G50" s="125"/>
      <c r="H50" s="125"/>
      <c r="I50" s="126"/>
      <c r="J50" s="36" t="s">
        <v>8</v>
      </c>
      <c r="K50" s="37" t="s">
        <v>29</v>
      </c>
      <c r="L50" s="38" t="s">
        <v>35</v>
      </c>
      <c r="M50" s="44" t="s">
        <v>59</v>
      </c>
      <c r="N50" s="36" t="s">
        <v>50</v>
      </c>
      <c r="O50" s="38" t="s">
        <v>38</v>
      </c>
      <c r="P50" s="20" t="str">
        <f t="shared" si="0"/>
        <v>Bajo</v>
      </c>
      <c r="Q50" s="20">
        <f>IFERROR(VLOOKUP(N50,LISTAS!$Q$2:$R$4,2,0),"")</f>
        <v>3</v>
      </c>
      <c r="R50" s="20">
        <f>IFERROR(VLOOKUP(O50,LISTAS!$S$2:$T$4,2,0),"")</f>
        <v>1</v>
      </c>
      <c r="S50" s="20">
        <f t="shared" si="1"/>
        <v>3</v>
      </c>
      <c r="T50" s="20" t="str">
        <f t="shared" si="2"/>
        <v>Tolerable</v>
      </c>
      <c r="U50" s="20" t="str">
        <f t="shared" si="3"/>
        <v>No</v>
      </c>
      <c r="V50" s="39" t="s">
        <v>246</v>
      </c>
      <c r="W50" s="40"/>
      <c r="X50" s="37"/>
      <c r="Y50" s="37"/>
      <c r="Z50" s="37"/>
      <c r="AA50" s="37"/>
      <c r="AB50" s="39"/>
    </row>
    <row r="51" spans="1:28" s="35" customFormat="1" ht="81">
      <c r="A51" s="139"/>
      <c r="B51" s="140"/>
      <c r="C51" s="70" t="s">
        <v>240</v>
      </c>
      <c r="D51" s="140"/>
      <c r="E51" s="140"/>
      <c r="F51" s="142"/>
      <c r="G51" s="125"/>
      <c r="H51" s="125"/>
      <c r="I51" s="126"/>
      <c r="J51" s="36" t="s">
        <v>9</v>
      </c>
      <c r="K51" s="37" t="s">
        <v>47</v>
      </c>
      <c r="L51" s="38" t="s">
        <v>35</v>
      </c>
      <c r="M51" s="44" t="s">
        <v>59</v>
      </c>
      <c r="N51" s="36" t="s">
        <v>50</v>
      </c>
      <c r="O51" s="38" t="s">
        <v>61</v>
      </c>
      <c r="P51" s="20" t="str">
        <f t="shared" si="0"/>
        <v>Moderado</v>
      </c>
      <c r="Q51" s="20">
        <f>IFERROR(VLOOKUP(N51,LISTAS!$Q$2:$R$4,2,0),"")</f>
        <v>3</v>
      </c>
      <c r="R51" s="20">
        <f>IFERROR(VLOOKUP(O51,LISTAS!$S$2:$T$4,2,0),"")</f>
        <v>5</v>
      </c>
      <c r="S51" s="20">
        <f t="shared" si="1"/>
        <v>15</v>
      </c>
      <c r="T51" s="20" t="str">
        <f t="shared" si="2"/>
        <v>Potencialmente no tolerable</v>
      </c>
      <c r="U51" s="20" t="str">
        <f t="shared" si="3"/>
        <v>No</v>
      </c>
      <c r="V51" s="39" t="s">
        <v>247</v>
      </c>
      <c r="W51" s="40"/>
      <c r="X51" s="37"/>
      <c r="Y51" s="37"/>
      <c r="Z51" s="37"/>
      <c r="AA51" s="37"/>
      <c r="AB51" s="39"/>
    </row>
    <row r="52" spans="1:28" s="35" customFormat="1" ht="40.5">
      <c r="A52" s="139"/>
      <c r="B52" s="140"/>
      <c r="C52" s="70" t="s">
        <v>240</v>
      </c>
      <c r="D52" s="140"/>
      <c r="E52" s="140"/>
      <c r="F52" s="129"/>
      <c r="G52" s="125"/>
      <c r="H52" s="125"/>
      <c r="I52" s="126"/>
      <c r="J52" s="36" t="s">
        <v>11</v>
      </c>
      <c r="K52" s="37" t="s">
        <v>32</v>
      </c>
      <c r="L52" s="38" t="s">
        <v>48</v>
      </c>
      <c r="M52" s="44" t="s">
        <v>73</v>
      </c>
      <c r="N52" s="36" t="s">
        <v>60</v>
      </c>
      <c r="O52" s="38" t="s">
        <v>38</v>
      </c>
      <c r="P52" s="20" t="str">
        <f t="shared" si="0"/>
        <v>Bajo</v>
      </c>
      <c r="Q52" s="20">
        <f>IFERROR(VLOOKUP(N52,LISTAS!$Q$2:$R$4,2,0),"")</f>
        <v>5</v>
      </c>
      <c r="R52" s="20">
        <f>IFERROR(VLOOKUP(O52,LISTAS!$S$2:$T$4,2,0),"")</f>
        <v>1</v>
      </c>
      <c r="S52" s="20">
        <f t="shared" si="1"/>
        <v>5</v>
      </c>
      <c r="T52" s="20" t="str">
        <f t="shared" si="2"/>
        <v>Tolerable</v>
      </c>
      <c r="U52" s="20" t="str">
        <f t="shared" si="3"/>
        <v>No</v>
      </c>
      <c r="V52" s="39" t="s">
        <v>248</v>
      </c>
      <c r="W52" s="40"/>
      <c r="X52" s="37"/>
      <c r="Y52" s="37"/>
      <c r="Z52" s="37"/>
      <c r="AA52" s="37"/>
      <c r="AB52" s="39"/>
    </row>
    <row r="53" spans="1:28">
      <c r="J53" s="47"/>
      <c r="K53" s="35"/>
      <c r="N53" s="47"/>
      <c r="O53" s="47"/>
    </row>
    <row r="54" spans="1:28">
      <c r="J54" s="47"/>
      <c r="K54" s="35"/>
      <c r="N54" s="47"/>
      <c r="O54" s="47"/>
    </row>
    <row r="55" spans="1:28">
      <c r="J55" s="47"/>
      <c r="K55" s="35"/>
      <c r="N55" s="47"/>
      <c r="O55" s="47"/>
    </row>
    <row r="56" spans="1:28">
      <c r="J56" s="47"/>
      <c r="K56" s="35"/>
      <c r="N56" s="47"/>
      <c r="O56" s="47"/>
    </row>
    <row r="57" spans="1:28">
      <c r="J57" s="47"/>
      <c r="K57" s="35"/>
      <c r="N57" s="47"/>
      <c r="O57" s="47"/>
    </row>
    <row r="58" spans="1:28">
      <c r="J58" s="47"/>
      <c r="K58" s="35"/>
      <c r="N58" s="47"/>
      <c r="O58" s="47"/>
    </row>
    <row r="59" spans="1:28">
      <c r="J59" s="47"/>
      <c r="K59" s="35"/>
      <c r="N59" s="47"/>
      <c r="O59" s="47"/>
    </row>
    <row r="60" spans="1:28">
      <c r="J60" s="47"/>
      <c r="K60" s="35"/>
      <c r="N60" s="47"/>
      <c r="O60" s="47"/>
    </row>
    <row r="61" spans="1:28">
      <c r="J61" s="47"/>
      <c r="K61" s="35"/>
      <c r="N61" s="47"/>
      <c r="O61" s="47"/>
    </row>
    <row r="62" spans="1:28">
      <c r="J62" s="47"/>
      <c r="K62" s="35"/>
      <c r="N62" s="47"/>
      <c r="O62" s="47"/>
    </row>
    <row r="63" spans="1:28">
      <c r="J63" s="47"/>
      <c r="K63" s="35"/>
      <c r="N63" s="47"/>
      <c r="O63" s="47"/>
    </row>
    <row r="64" spans="1:28">
      <c r="J64" s="47"/>
      <c r="K64" s="35"/>
    </row>
    <row r="65" spans="10:11">
      <c r="J65" s="47"/>
      <c r="K65" s="35"/>
    </row>
    <row r="66" spans="10:11">
      <c r="J66" s="47"/>
      <c r="K66" s="35"/>
    </row>
    <row r="67" spans="10:11">
      <c r="J67" s="47"/>
      <c r="K67" s="35"/>
    </row>
    <row r="68" spans="10:11">
      <c r="J68" s="47"/>
      <c r="K68" s="35"/>
    </row>
    <row r="69" spans="10:11">
      <c r="J69" s="47"/>
      <c r="K69" s="35"/>
    </row>
    <row r="70" spans="10:11">
      <c r="J70" s="47"/>
      <c r="K70" s="35"/>
    </row>
    <row r="71" spans="10:11">
      <c r="J71" s="47"/>
      <c r="K71" s="35"/>
    </row>
    <row r="72" spans="10:11">
      <c r="J72" s="47"/>
      <c r="K72" s="35"/>
    </row>
    <row r="73" spans="10:11">
      <c r="J73" s="47"/>
      <c r="K73" s="35"/>
    </row>
    <row r="74" spans="10:11">
      <c r="J74" s="47"/>
      <c r="K74" s="35"/>
    </row>
    <row r="75" spans="10:11">
      <c r="J75" s="47"/>
      <c r="K75" s="35"/>
    </row>
    <row r="76" spans="10:11">
      <c r="J76" s="47"/>
      <c r="K76" s="35"/>
    </row>
    <row r="77" spans="10:11">
      <c r="J77" s="47"/>
      <c r="K77" s="35"/>
    </row>
    <row r="78" spans="10:11">
      <c r="J78" s="47"/>
      <c r="K78" s="35"/>
    </row>
    <row r="79" spans="10:11">
      <c r="J79" s="47"/>
      <c r="K79" s="35"/>
    </row>
    <row r="80" spans="10:11">
      <c r="J80" s="47"/>
      <c r="K80" s="35"/>
    </row>
    <row r="81" spans="10:11">
      <c r="J81" s="47"/>
      <c r="K81" s="35"/>
    </row>
    <row r="82" spans="10:11">
      <c r="J82" s="47"/>
      <c r="K82" s="35"/>
    </row>
    <row r="83" spans="10:11">
      <c r="J83" s="47"/>
      <c r="K83" s="35"/>
    </row>
    <row r="84" spans="10:11">
      <c r="J84" s="47"/>
      <c r="K84" s="35"/>
    </row>
    <row r="85" spans="10:11">
      <c r="J85" s="47"/>
      <c r="K85" s="35"/>
    </row>
    <row r="86" spans="10:11">
      <c r="J86" s="47"/>
      <c r="K86" s="35"/>
    </row>
    <row r="87" spans="10:11">
      <c r="J87" s="47"/>
      <c r="K87" s="35"/>
    </row>
    <row r="88" spans="10:11">
      <c r="J88" s="47"/>
      <c r="K88" s="35"/>
    </row>
    <row r="89" spans="10:11">
      <c r="J89" s="47"/>
      <c r="K89" s="35"/>
    </row>
    <row r="90" spans="10:11">
      <c r="J90" s="47"/>
      <c r="K90" s="35"/>
    </row>
    <row r="91" spans="10:11">
      <c r="J91" s="47"/>
      <c r="K91" s="35"/>
    </row>
    <row r="92" spans="10:11">
      <c r="J92" s="47"/>
      <c r="K92" s="35"/>
    </row>
    <row r="93" spans="10:11">
      <c r="J93" s="47"/>
      <c r="K93" s="35"/>
    </row>
    <row r="94" spans="10:11">
      <c r="J94" s="47"/>
      <c r="K94" s="35"/>
    </row>
    <row r="95" spans="10:11">
      <c r="J95" s="47"/>
      <c r="K95" s="35"/>
    </row>
    <row r="96" spans="10:11">
      <c r="J96" s="47"/>
      <c r="K96" s="35"/>
    </row>
    <row r="97" spans="10:11">
      <c r="J97" s="47"/>
      <c r="K97" s="35"/>
    </row>
    <row r="98" spans="10:11">
      <c r="J98" s="47"/>
      <c r="K98" s="35"/>
    </row>
  </sheetData>
  <sheetProtection formatCells="0" formatColumns="0" formatRows="0" insertRows="0"/>
  <protectedRanges>
    <protectedRange algorithmName="SHA-512" hashValue="09jzJxAH+giazvQZmJXE//0PbwPk2MA19AcMNldQXcPcMJS1oCImliZCAhf2M6cySJZVX9tGxdCyjL9WdlsgIQ==" saltValue="sqwP5QeRd1XHfZLWWsfXpQ==" spinCount="100000" sqref="P7:U52" name="VALORACION"/>
  </protectedRanges>
  <autoFilter ref="A6:AB52" xr:uid="{00000000-0001-0000-0200-000000000000}"/>
  <mergeCells count="51">
    <mergeCell ref="W4:AB5"/>
    <mergeCell ref="N5:V5"/>
    <mergeCell ref="N4:V4"/>
    <mergeCell ref="J4:M5"/>
    <mergeCell ref="B4:I5"/>
    <mergeCell ref="B1:Y1"/>
    <mergeCell ref="B2:Y2"/>
    <mergeCell ref="B3:Y3"/>
    <mergeCell ref="Z1:AB1"/>
    <mergeCell ref="Z2:AB2"/>
    <mergeCell ref="Z3:AB3"/>
    <mergeCell ref="E26:E41"/>
    <mergeCell ref="F26:F41"/>
    <mergeCell ref="G26:G41"/>
    <mergeCell ref="H26:H41"/>
    <mergeCell ref="I26:I41"/>
    <mergeCell ref="E42:E46"/>
    <mergeCell ref="F42:F46"/>
    <mergeCell ref="G42:G46"/>
    <mergeCell ref="H42:H46"/>
    <mergeCell ref="I42:I46"/>
    <mergeCell ref="E47:E52"/>
    <mergeCell ref="F47:F52"/>
    <mergeCell ref="G47:G52"/>
    <mergeCell ref="H47:H52"/>
    <mergeCell ref="I47:I52"/>
    <mergeCell ref="A42:A46"/>
    <mergeCell ref="B42:B46"/>
    <mergeCell ref="D42:D46"/>
    <mergeCell ref="D47:D52"/>
    <mergeCell ref="B47:B52"/>
    <mergeCell ref="A47:A52"/>
    <mergeCell ref="A12:A25"/>
    <mergeCell ref="D26:D41"/>
    <mergeCell ref="B26:B41"/>
    <mergeCell ref="A26:A41"/>
    <mergeCell ref="B7:B11"/>
    <mergeCell ref="A7:A11"/>
    <mergeCell ref="D12:D25"/>
    <mergeCell ref="D7:D11"/>
    <mergeCell ref="B12:B25"/>
    <mergeCell ref="G12:G25"/>
    <mergeCell ref="H12:H25"/>
    <mergeCell ref="I12:I25"/>
    <mergeCell ref="E7:E11"/>
    <mergeCell ref="F7:F11"/>
    <mergeCell ref="G7:G11"/>
    <mergeCell ref="E12:E25"/>
    <mergeCell ref="F12:F25"/>
    <mergeCell ref="H7:H11"/>
    <mergeCell ref="I7:I11"/>
  </mergeCells>
  <conditionalFormatting sqref="L6">
    <cfRule type="containsText" dxfId="9" priority="6" operator="containsText" text="Negativo">
      <formula>NOT(ISERROR(SEARCH("Negativo",L6)))</formula>
    </cfRule>
    <cfRule type="containsText" dxfId="8" priority="7" operator="containsText" text="Positivo">
      <formula>NOT(ISERROR(SEARCH("Positivo",L6)))</formula>
    </cfRule>
  </conditionalFormatting>
  <conditionalFormatting sqref="L6:L1048576">
    <cfRule type="containsText" dxfId="7" priority="4" operator="containsText" text="Positivo">
      <formula>NOT(ISERROR(SEARCH("Positivo",L6)))</formula>
    </cfRule>
    <cfRule type="containsText" dxfId="6" priority="5" operator="containsText" text="Negativo">
      <formula>NOT(ISERROR(SEARCH("Negativo",L6)))</formula>
    </cfRule>
  </conditionalFormatting>
  <conditionalFormatting sqref="T6:T1048576">
    <cfRule type="containsText" dxfId="5" priority="1" operator="containsText" text="Potencialmente No Tolerable">
      <formula>NOT(ISERROR(SEARCH("Potencialmente No Tolerable",T6)))</formula>
    </cfRule>
    <cfRule type="containsText" dxfId="4" priority="2" operator="containsText" text="No Tolerable">
      <formula>NOT(ISERROR(SEARCH("No Tolerable",T6)))</formula>
    </cfRule>
    <cfRule type="containsText" dxfId="3" priority="3" operator="containsText" text="Tolerable">
      <formula>NOT(ISERROR(SEARCH("Tolerable",T6)))</formula>
    </cfRule>
  </conditionalFormatting>
  <dataValidations count="2">
    <dataValidation type="list" allowBlank="1" showInputMessage="1" showErrorMessage="1" sqref="G7:G46 K7:K63" xr:uid="{00000000-0002-0000-0200-000000000000}">
      <formula1>INDIRECT(F7)</formula1>
    </dataValidation>
    <dataValidation type="list" allowBlank="1" showInputMessage="1" showErrorMessage="1" sqref="G53:G65539 G47" xr:uid="{00000000-0002-0000-0200-000001000000}">
      <formula1>INDIRECT(G47)</formula1>
    </dataValidation>
  </dataValidations>
  <pageMargins left="0.7" right="0.7" top="0.75" bottom="0.75" header="0.3" footer="0.3"/>
  <pageSetup paperSize="9" orientation="portrait" r:id="rId1"/>
  <ignoredErrors>
    <ignoredError sqref="P41:U46 P7:U13 P33:U39 P15:U31 P47:P52 R47:U52" unlockedFormula="1"/>
  </ignoredError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2000000}">
          <x14:formula1>
            <xm:f>LISTAS!$A$1:$C$1</xm:f>
          </x14:formula1>
          <xm:sqref>F7:F47</xm:sqref>
        </x14:dataValidation>
        <x14:dataValidation type="list" allowBlank="1" showInputMessage="1" showErrorMessage="1" xr:uid="{00000000-0002-0000-0200-000003000000}">
          <x14:formula1>
            <xm:f>LISTAS!$D$2:$D$4</xm:f>
          </x14:formula1>
          <xm:sqref>H7:H46</xm:sqref>
        </x14:dataValidation>
        <x14:dataValidation type="list" allowBlank="1" showInputMessage="1" showErrorMessage="1" xr:uid="{00000000-0002-0000-0200-000004000000}">
          <x14:formula1>
            <xm:f>LISTAS!$E$1:$N$1</xm:f>
          </x14:formula1>
          <xm:sqref>J7:J52</xm:sqref>
        </x14:dataValidation>
        <x14:dataValidation type="list" allowBlank="1" showInputMessage="1" showErrorMessage="1" xr:uid="{00000000-0002-0000-0200-000005000000}">
          <x14:formula1>
            <xm:f>LISTAS!$O$2:$O$3</xm:f>
          </x14:formula1>
          <xm:sqref>L7:L52</xm:sqref>
        </x14:dataValidation>
        <x14:dataValidation type="list" allowBlank="1" showInputMessage="1" showErrorMessage="1" xr:uid="{00000000-0002-0000-0200-000007000000}">
          <x14:formula1>
            <xm:f>LISTAS!$Q$2:$Q$4</xm:f>
          </x14:formula1>
          <xm:sqref>N7:N52</xm:sqref>
        </x14:dataValidation>
        <x14:dataValidation type="list" allowBlank="1" showInputMessage="1" showErrorMessage="1" xr:uid="{00000000-0002-0000-0200-000008000000}">
          <x14:formula1>
            <xm:f>LISTAS!$S$2:$S$4</xm:f>
          </x14:formula1>
          <xm:sqref>O7:O52</xm:sqref>
        </x14:dataValidation>
        <x14:dataValidation type="list" allowBlank="1" showInputMessage="1" showErrorMessage="1" xr:uid="{00000000-0002-0000-0200-000006000000}">
          <x14:formula1>
            <xm:f>LISTAS!$P$2:$P$9</xm:f>
          </x14:formula1>
          <xm:sqref>M7:M52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7010D-36CB-4D0A-994E-01B6462F4B81}">
  <dimension ref="A1:D35"/>
  <sheetViews>
    <sheetView workbookViewId="0">
      <selection activeCell="A3" sqref="A3"/>
    </sheetView>
  </sheetViews>
  <sheetFormatPr defaultColWidth="11.5703125" defaultRowHeight="18"/>
  <cols>
    <col min="1" max="1" width="51.7109375" style="18" customWidth="1"/>
    <col min="2" max="2" width="23.85546875" style="18" bestFit="1" customWidth="1"/>
    <col min="3" max="3" width="23.140625" style="19" bestFit="1" customWidth="1"/>
    <col min="4" max="16384" width="11.5703125" style="18"/>
  </cols>
  <sheetData>
    <row r="1" spans="1:4" ht="61.15" customHeight="1">
      <c r="A1" s="176" t="s">
        <v>249</v>
      </c>
      <c r="B1" s="176"/>
      <c r="C1" s="176"/>
      <c r="D1" s="176"/>
    </row>
    <row r="2" spans="1:4">
      <c r="A2"/>
      <c r="B2"/>
      <c r="C2" s="68"/>
    </row>
    <row r="3" spans="1:4">
      <c r="A3" s="80" t="s">
        <v>160</v>
      </c>
      <c r="B3" s="81" t="s">
        <v>250</v>
      </c>
    </row>
    <row r="4" spans="1:4">
      <c r="A4" s="80" t="s">
        <v>14</v>
      </c>
      <c r="B4" s="81" t="s">
        <v>250</v>
      </c>
    </row>
    <row r="5" spans="1:4">
      <c r="A5" s="80" t="s">
        <v>3</v>
      </c>
      <c r="B5" s="81" t="s">
        <v>250</v>
      </c>
    </row>
    <row r="6" spans="1:4">
      <c r="A6" s="11"/>
      <c r="B6" s="11"/>
    </row>
    <row r="7" spans="1:4" s="19" customFormat="1" ht="54">
      <c r="A7" s="78" t="s">
        <v>166</v>
      </c>
      <c r="B7" s="78" t="s">
        <v>167</v>
      </c>
      <c r="C7" s="79" t="s">
        <v>251</v>
      </c>
    </row>
    <row r="8" spans="1:4" s="19" customFormat="1">
      <c r="A8" s="81" t="s">
        <v>6</v>
      </c>
      <c r="B8" s="81"/>
      <c r="C8" s="82">
        <v>7</v>
      </c>
    </row>
    <row r="9" spans="1:4" s="19" customFormat="1">
      <c r="A9" s="81" t="s">
        <v>9</v>
      </c>
      <c r="B9" s="81"/>
      <c r="C9" s="82">
        <v>16.285714285714285</v>
      </c>
    </row>
    <row r="10" spans="1:4">
      <c r="A10" s="81" t="s">
        <v>10</v>
      </c>
      <c r="B10" s="81"/>
      <c r="C10" s="82">
        <v>11.5</v>
      </c>
    </row>
    <row r="11" spans="1:4">
      <c r="A11" s="81" t="s">
        <v>11</v>
      </c>
      <c r="B11" s="81"/>
      <c r="C11" s="82">
        <v>5</v>
      </c>
    </row>
    <row r="12" spans="1:4">
      <c r="A12" s="81" t="s">
        <v>13</v>
      </c>
      <c r="B12" s="81"/>
      <c r="C12" s="82">
        <v>25</v>
      </c>
    </row>
    <row r="13" spans="1:4">
      <c r="A13" s="81" t="s">
        <v>5</v>
      </c>
      <c r="B13" s="81"/>
      <c r="C13" s="82">
        <v>8</v>
      </c>
    </row>
    <row r="14" spans="1:4">
      <c r="A14" s="81" t="s">
        <v>8</v>
      </c>
      <c r="B14" s="81"/>
      <c r="C14" s="82">
        <v>3</v>
      </c>
    </row>
    <row r="15" spans="1:4">
      <c r="A15" s="81" t="s">
        <v>4</v>
      </c>
      <c r="B15" s="81"/>
      <c r="C15" s="82">
        <v>11.666666666666666</v>
      </c>
    </row>
    <row r="16" spans="1:4">
      <c r="A16" s="81" t="s">
        <v>12</v>
      </c>
      <c r="B16" s="81"/>
      <c r="C16" s="82">
        <v>9</v>
      </c>
    </row>
    <row r="17" spans="1:3" hidden="1">
      <c r="A17" s="81" t="s">
        <v>252</v>
      </c>
      <c r="B17" s="81"/>
      <c r="C17" s="82">
        <v>12.304347826086957</v>
      </c>
    </row>
    <row r="18" spans="1:3">
      <c r="A18"/>
      <c r="B18"/>
      <c r="C18"/>
    </row>
    <row r="19" spans="1:3">
      <c r="A19"/>
      <c r="B19"/>
      <c r="C19"/>
    </row>
    <row r="20" spans="1:3">
      <c r="A20"/>
      <c r="B20"/>
      <c r="C20"/>
    </row>
    <row r="21" spans="1:3">
      <c r="A21"/>
      <c r="B21"/>
      <c r="C21"/>
    </row>
    <row r="22" spans="1:3">
      <c r="A22"/>
      <c r="B22"/>
      <c r="C22"/>
    </row>
    <row r="23" spans="1:3">
      <c r="A23"/>
      <c r="B23"/>
      <c r="C23"/>
    </row>
    <row r="24" spans="1:3">
      <c r="A24"/>
      <c r="B24"/>
      <c r="C24"/>
    </row>
    <row r="25" spans="1:3">
      <c r="A25"/>
      <c r="B25"/>
      <c r="C25"/>
    </row>
    <row r="26" spans="1:3">
      <c r="A26"/>
      <c r="B26"/>
      <c r="C26"/>
    </row>
    <row r="27" spans="1:3">
      <c r="A27"/>
      <c r="B27"/>
      <c r="C27"/>
    </row>
    <row r="28" spans="1:3">
      <c r="A28"/>
      <c r="B28"/>
      <c r="C28"/>
    </row>
    <row r="29" spans="1:3">
      <c r="A29"/>
      <c r="B29"/>
      <c r="C29"/>
    </row>
    <row r="30" spans="1:3">
      <c r="A30"/>
      <c r="B30"/>
      <c r="C30"/>
    </row>
    <row r="31" spans="1:3">
      <c r="A31"/>
      <c r="B31"/>
      <c r="C31"/>
    </row>
    <row r="32" spans="1:3">
      <c r="A32"/>
      <c r="B32"/>
      <c r="C32"/>
    </row>
    <row r="33" spans="1:3">
      <c r="A33"/>
      <c r="B33"/>
      <c r="C33"/>
    </row>
    <row r="34" spans="1:3">
      <c r="A34"/>
      <c r="B34"/>
      <c r="C34"/>
    </row>
    <row r="35" spans="1:3">
      <c r="A35"/>
      <c r="B35"/>
      <c r="C35"/>
    </row>
  </sheetData>
  <mergeCells count="1">
    <mergeCell ref="A1:D1"/>
  </mergeCells>
  <conditionalFormatting pivot="1" sqref="C8:C17">
    <cfRule type="cellIs" dxfId="2" priority="3" operator="between">
      <formula>0</formula>
      <formula>10</formula>
    </cfRule>
  </conditionalFormatting>
  <conditionalFormatting pivot="1" sqref="C8:C17">
    <cfRule type="cellIs" dxfId="1" priority="2" operator="between">
      <formula>10.05</formula>
      <formula>15</formula>
    </cfRule>
  </conditionalFormatting>
  <conditionalFormatting pivot="1" sqref="C8:C17">
    <cfRule type="cellIs" dxfId="0" priority="1" operator="greaterThan">
      <formula>15.01</formula>
    </cfRule>
  </conditionalFormatting>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19" ma:contentTypeDescription="Crear nuevo documento." ma:contentTypeScope="" ma:versionID="7f8f2aa15b94d1d17a37d61e6ccd1842">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e7ea4f9c6bb8161347968d5ec31edd15"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documentManagement>
</p:properties>
</file>

<file path=customXml/itemProps1.xml><?xml version="1.0" encoding="utf-8"?>
<ds:datastoreItem xmlns:ds="http://schemas.openxmlformats.org/officeDocument/2006/customXml" ds:itemID="{B4440BDF-20D3-4FB0-998A-3EB9DA3EC4FB}"/>
</file>

<file path=customXml/itemProps2.xml><?xml version="1.0" encoding="utf-8"?>
<ds:datastoreItem xmlns:ds="http://schemas.openxmlformats.org/officeDocument/2006/customXml" ds:itemID="{225F0E81-418F-45B2-B3D7-ECD3DAA1E9AB}"/>
</file>

<file path=customXml/itemProps3.xml><?xml version="1.0" encoding="utf-8"?>
<ds:datastoreItem xmlns:ds="http://schemas.openxmlformats.org/officeDocument/2006/customXml" ds:itemID="{064E7CDB-E53A-45CA-9E7D-A8CCBFA91F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Diego Armando Lozano Salcedo</cp:lastModifiedBy>
  <cp:revision/>
  <dcterms:created xsi:type="dcterms:W3CDTF">2022-07-08T22:04:58Z</dcterms:created>
  <dcterms:modified xsi:type="dcterms:W3CDTF">2023-11-27T12:42:08Z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