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hidePivotFieldList="1" defaultThemeVersion="166925"/>
  <mc:AlternateContent xmlns:mc="http://schemas.openxmlformats.org/markup-compatibility/2006">
    <mc:Choice Requires="x15">
      <x15ac:absPath xmlns:x15ac="http://schemas.microsoft.com/office/spreadsheetml/2010/11/ac" url="C:\Users\USUARIO\Documents\ANM\MATRIZ DE ASPECTOS E IMPACTOS\2023\"/>
    </mc:Choice>
  </mc:AlternateContent>
  <xr:revisionPtr revIDLastSave="6" documentId="13_ncr:1_{F1A7B55F-52E6-48F0-AC9F-AA4F20093C11}" xr6:coauthVersionLast="47" xr6:coauthVersionMax="47" xr10:uidLastSave="{6BEF593D-DA7C-4000-9541-F8CC41B35BA7}"/>
  <bookViews>
    <workbookView xWindow="-120" yWindow="-120" windowWidth="20730" windowHeight="11160" firstSheet="3" activeTab="1" xr2:uid="{00000000-000D-0000-FFFF-FFFF00000000}"/>
  </bookViews>
  <sheets>
    <sheet name="LISTAS" sheetId="1" r:id="rId1"/>
    <sheet name="PORTADA" sheetId="8" r:id="rId2"/>
    <sheet name="INSTRUCCIONES" sheetId="6" r:id="rId3"/>
    <sheet name="A&amp;I" sheetId="2" r:id="rId4"/>
    <sheet name="TD-A&amp;I" sheetId="7" r:id="rId5"/>
  </sheets>
  <externalReferences>
    <externalReference r:id="rId6"/>
    <externalReference r:id="rId7"/>
  </externalReferences>
  <definedNames>
    <definedName name="_xlnm._FilterDatabase" localSheetId="3" hidden="1">'A&amp;I'!#REF!</definedName>
    <definedName name="_xlnm.Print_Area" localSheetId="1">PORTADA!$A:$K</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15388"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2" l="1"/>
  <c r="R14" i="2"/>
  <c r="S14" i="2"/>
  <c r="P14" i="2"/>
  <c r="T14" i="2"/>
  <c r="U14" i="2"/>
  <c r="Q13" i="2"/>
  <c r="R13" i="2"/>
  <c r="S13" i="2"/>
  <c r="T13" i="2"/>
  <c r="U13" i="2"/>
  <c r="Q36" i="2"/>
  <c r="R36" i="2"/>
  <c r="Q46" i="2"/>
  <c r="R46" i="2"/>
  <c r="Q47" i="2"/>
  <c r="R47" i="2"/>
  <c r="Q48" i="2"/>
  <c r="R48" i="2"/>
  <c r="Q49" i="2"/>
  <c r="R49" i="2"/>
  <c r="Q50" i="2"/>
  <c r="R50" i="2"/>
  <c r="Q51" i="2"/>
  <c r="R51" i="2"/>
  <c r="Q44" i="2"/>
  <c r="R44" i="2"/>
  <c r="S44" i="2"/>
  <c r="P44" i="2"/>
  <c r="Q22" i="2"/>
  <c r="R22" i="2"/>
  <c r="Q8" i="2"/>
  <c r="R8" i="2"/>
  <c r="Q9" i="2"/>
  <c r="R9" i="2"/>
  <c r="Q10" i="2"/>
  <c r="R10" i="2"/>
  <c r="Q11" i="2"/>
  <c r="R11" i="2"/>
  <c r="Q12" i="2"/>
  <c r="R12" i="2"/>
  <c r="Q15" i="2"/>
  <c r="R15" i="2"/>
  <c r="Q16" i="2"/>
  <c r="R16" i="2"/>
  <c r="Q17" i="2"/>
  <c r="R17" i="2"/>
  <c r="Q18" i="2"/>
  <c r="R18" i="2"/>
  <c r="Q19" i="2"/>
  <c r="R19" i="2"/>
  <c r="Q20" i="2"/>
  <c r="R20" i="2"/>
  <c r="Q21" i="2"/>
  <c r="R21" i="2"/>
  <c r="Q23" i="2"/>
  <c r="R23" i="2"/>
  <c r="Q24" i="2"/>
  <c r="R24" i="2"/>
  <c r="Q25" i="2"/>
  <c r="R25" i="2"/>
  <c r="Q26" i="2"/>
  <c r="R26" i="2"/>
  <c r="Q27" i="2"/>
  <c r="R27" i="2"/>
  <c r="Q28" i="2"/>
  <c r="R28" i="2"/>
  <c r="Q29" i="2"/>
  <c r="R29" i="2"/>
  <c r="Q30" i="2"/>
  <c r="R30" i="2"/>
  <c r="Q31" i="2"/>
  <c r="R31" i="2"/>
  <c r="Q32" i="2"/>
  <c r="R32" i="2"/>
  <c r="Q33" i="2"/>
  <c r="R33" i="2"/>
  <c r="Q34" i="2"/>
  <c r="R34" i="2"/>
  <c r="Q35" i="2"/>
  <c r="R35" i="2"/>
  <c r="Q37" i="2"/>
  <c r="R37" i="2"/>
  <c r="Q38" i="2"/>
  <c r="R38" i="2"/>
  <c r="Q39" i="2"/>
  <c r="R39" i="2"/>
  <c r="Q40" i="2"/>
  <c r="R40" i="2"/>
  <c r="Q41" i="2"/>
  <c r="R41" i="2"/>
  <c r="Q42" i="2"/>
  <c r="R42" i="2"/>
  <c r="Q43" i="2"/>
  <c r="R43" i="2"/>
  <c r="Q45" i="2"/>
  <c r="R45" i="2"/>
  <c r="Q7" i="2"/>
  <c r="S36" i="2"/>
  <c r="T36" i="2" s="1"/>
  <c r="P36" i="2"/>
  <c r="U36" i="2"/>
  <c r="S51" i="2"/>
  <c r="S50" i="2"/>
  <c r="P50" i="2"/>
  <c r="S49" i="2"/>
  <c r="P49" i="2"/>
  <c r="S48" i="2"/>
  <c r="P48" i="2"/>
  <c r="S46" i="2"/>
  <c r="P46" i="2"/>
  <c r="S47" i="2"/>
  <c r="T47" i="2"/>
  <c r="U47" i="2"/>
  <c r="P51" i="2"/>
  <c r="T51" i="2"/>
  <c r="U51" i="2"/>
  <c r="T48" i="2"/>
  <c r="U48" i="2"/>
  <c r="T44" i="2"/>
  <c r="U44" i="2"/>
  <c r="S34" i="2"/>
  <c r="P34" i="2"/>
  <c r="S31" i="2"/>
  <c r="P31" i="2"/>
  <c r="S42" i="2"/>
  <c r="P42" i="2"/>
  <c r="S41" i="2"/>
  <c r="P41" i="2"/>
  <c r="S32" i="2"/>
  <c r="P32" i="2"/>
  <c r="S30" i="2"/>
  <c r="P30" i="2"/>
  <c r="S28" i="2"/>
  <c r="P28" i="2"/>
  <c r="S22" i="2"/>
  <c r="P22" i="2"/>
  <c r="S25" i="2"/>
  <c r="P25" i="2"/>
  <c r="S21" i="2"/>
  <c r="P21" i="2"/>
  <c r="S20" i="2"/>
  <c r="P20" i="2"/>
  <c r="P13" i="2"/>
  <c r="S39" i="2"/>
  <c r="P39" i="2"/>
  <c r="S37" i="2"/>
  <c r="P37" i="2"/>
  <c r="S26" i="2"/>
  <c r="P26" i="2"/>
  <c r="S18" i="2"/>
  <c r="P18" i="2"/>
  <c r="S16" i="2"/>
  <c r="P16" i="2"/>
  <c r="S45" i="2"/>
  <c r="P45" i="2"/>
  <c r="S40" i="2"/>
  <c r="T40" i="2"/>
  <c r="U40" i="2"/>
  <c r="S33" i="2"/>
  <c r="P33" i="2"/>
  <c r="S23" i="2"/>
  <c r="P23" i="2"/>
  <c r="S19" i="2"/>
  <c r="P19" i="2"/>
  <c r="S12" i="2"/>
  <c r="P12" i="2"/>
  <c r="S38" i="2"/>
  <c r="P38" i="2"/>
  <c r="S29" i="2"/>
  <c r="T29" i="2"/>
  <c r="U29" i="2"/>
  <c r="S17" i="2"/>
  <c r="T17" i="2"/>
  <c r="U17" i="2"/>
  <c r="S43" i="2"/>
  <c r="P43" i="2"/>
  <c r="S35" i="2"/>
  <c r="P35" i="2"/>
  <c r="S27" i="2"/>
  <c r="P27" i="2"/>
  <c r="S24" i="2"/>
  <c r="P24" i="2"/>
  <c r="S15" i="2"/>
  <c r="P15" i="2"/>
  <c r="S8" i="2"/>
  <c r="P8" i="2"/>
  <c r="S7" i="2"/>
  <c r="T7" i="2"/>
  <c r="U7" i="2"/>
  <c r="S11" i="2"/>
  <c r="P11" i="2"/>
  <c r="S10" i="2"/>
  <c r="P10" i="2"/>
  <c r="S9" i="2"/>
  <c r="P9" i="2"/>
  <c r="T31" i="2"/>
  <c r="U31" i="2"/>
  <c r="T35" i="2"/>
  <c r="U35" i="2"/>
  <c r="T34" i="2"/>
  <c r="U34" i="2"/>
  <c r="P7" i="2"/>
  <c r="T10" i="2"/>
  <c r="U10" i="2"/>
  <c r="T21" i="2"/>
  <c r="U21" i="2"/>
  <c r="T49" i="2"/>
  <c r="U49" i="2"/>
  <c r="T22" i="2"/>
  <c r="U22" i="2"/>
  <c r="T50" i="2"/>
  <c r="U50" i="2"/>
  <c r="P47" i="2"/>
  <c r="T46" i="2"/>
  <c r="U46" i="2"/>
  <c r="T25" i="2"/>
  <c r="U25" i="2"/>
  <c r="T30" i="2"/>
  <c r="U30" i="2"/>
  <c r="T43" i="2"/>
  <c r="U43" i="2"/>
  <c r="T42" i="2"/>
  <c r="U42" i="2"/>
  <c r="T41" i="2"/>
  <c r="U41" i="2"/>
  <c r="P40" i="2"/>
  <c r="T45" i="2"/>
  <c r="U45" i="2"/>
  <c r="T8" i="2"/>
  <c r="U8" i="2"/>
  <c r="T38" i="2"/>
  <c r="U38" i="2"/>
  <c r="T37" i="2"/>
  <c r="U37" i="2"/>
  <c r="T33" i="2"/>
  <c r="U33" i="2"/>
  <c r="T32" i="2"/>
  <c r="U32" i="2"/>
  <c r="P29" i="2"/>
  <c r="T28" i="2"/>
  <c r="U28" i="2"/>
  <c r="T26" i="2"/>
  <c r="U26" i="2"/>
  <c r="T27" i="2"/>
  <c r="U27" i="2"/>
  <c r="T20" i="2"/>
  <c r="U20" i="2"/>
  <c r="T39" i="2"/>
  <c r="U39" i="2"/>
  <c r="T23" i="2"/>
  <c r="U23" i="2"/>
  <c r="T19" i="2"/>
  <c r="U19" i="2"/>
  <c r="T18" i="2"/>
  <c r="U18" i="2"/>
  <c r="P17" i="2"/>
  <c r="T16" i="2"/>
  <c r="U16" i="2"/>
  <c r="T15" i="2"/>
  <c r="U15" i="2"/>
  <c r="T12" i="2"/>
  <c r="U12" i="2"/>
  <c r="T24" i="2"/>
  <c r="U24" i="2"/>
  <c r="T11" i="2"/>
  <c r="U11" i="2"/>
  <c r="T9" i="2"/>
  <c r="U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 Mora</author>
  </authors>
  <commentList>
    <comment ref="X6" authorId="0" shapeId="0" xr:uid="{00000000-0006-0000-0300-000001000000}">
      <text>
        <r>
          <rPr>
            <b/>
            <sz val="9"/>
            <color rgb="FF000000"/>
            <rFont val="Tahoma"/>
            <family val="2"/>
          </rPr>
          <t>Año anterior</t>
        </r>
      </text>
    </comment>
  </commentList>
</comments>
</file>

<file path=xl/sharedStrings.xml><?xml version="1.0" encoding="utf-8"?>
<sst xmlns="http://schemas.openxmlformats.org/spreadsheetml/2006/main" count="609" uniqueCount="250">
  <si>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</si>
  <si>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</si>
  <si>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</si>
  <si>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</si>
  <si>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</si>
  <si>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</si>
  <si>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</si>
  <si>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</si>
  <si>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</si>
  <si>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</si>
  <si>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</si>
  <si>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</si>
  <si>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</si>
  <si>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</si>
  <si>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</si>
  <si>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</si>
  <si>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</si>
  <si>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</si>
  <si>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Consecuencia</t>
  </si>
  <si>
    <t>Valor consecuencia</t>
  </si>
  <si>
    <t>Significancia</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</si>
  <si>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</si>
  <si>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</si>
  <si>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</si>
  <si>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</si>
  <si>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</si>
  <si>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</si>
  <si>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</si>
  <si>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</si>
  <si>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</si>
  <si>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</si>
  <si>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</si>
  <si>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</si>
  <si>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</si>
  <si>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</si>
  <si>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</si>
  <si>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</si>
  <si>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</si>
  <si>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Baja</t>
  </si>
  <si>
    <t>Tolerable</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</si>
  <si>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</si>
  <si>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</si>
  <si>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</si>
  <si>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</si>
  <si>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</si>
  <si>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</si>
  <si>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</si>
  <si>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</si>
  <si>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</si>
  <si>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</si>
  <si>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</si>
  <si>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Moderada</t>
  </si>
  <si>
    <t>No tolerable</t>
  </si>
  <si>
    <t>ESSM Jamundí</t>
  </si>
  <si>
    <t>PASSM Pasto</t>
  </si>
  <si>
    <t>PAR Cali</t>
  </si>
  <si>
    <t>Situación de emergencia</t>
  </si>
  <si>
    <t>Contaminación por emisión de sustancias tóxicas</t>
  </si>
  <si>
    <t>Contaminación por generación de residuos de escombro</t>
  </si>
  <si>
    <t>Geológico - suelo</t>
  </si>
  <si>
    <t>Certero</t>
  </si>
  <si>
    <t>Alta</t>
  </si>
  <si>
    <t>Potencialmente no tolerable</t>
  </si>
  <si>
    <t>ESSM Nobsa</t>
  </si>
  <si>
    <t>PASSM Remedios</t>
  </si>
  <si>
    <t>PAR Cartagena</t>
  </si>
  <si>
    <t>Contaminación por emisión de sustancias molestas (olores)</t>
  </si>
  <si>
    <t>Contaminación por generación de residuos aprovechables</t>
  </si>
  <si>
    <t>Biológico - biodiversidad</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</si>
  <si>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</si>
  <si>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</si>
  <si>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</si>
  <si>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</si>
  <si>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</si>
  <si>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</si>
  <si>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</si>
  <si>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</si>
  <si>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</si>
  <si>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</si>
  <si>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</si>
  <si>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</si>
  <si>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</si>
  <si>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</si>
  <si>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</si>
  <si>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MATRIZ ASPECTOS E IMPACTOS AMBIENTALES</t>
  </si>
  <si>
    <t>MANUAL DEL SISTEMA INTEGRADO DE GESTIÓN</t>
  </si>
  <si>
    <t>INSTRUCCIONES DE DILIGENCIAMIENTO</t>
  </si>
  <si>
    <t>ASPECTOS E IMPACTOS AMBIENTALES - A&amp;I</t>
  </si>
  <si>
    <t>CONTROL DE CAMBIOS</t>
  </si>
  <si>
    <t>VERSIÓN</t>
  </si>
  <si>
    <t>FECHA</t>
  </si>
  <si>
    <t>DESCRIPCIÓN DEL CAMBIO</t>
  </si>
  <si>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</si>
  <si>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</si>
  <si>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</si>
  <si>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</si>
  <si>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</si>
  <si>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Actualización controles aspectos e impactos ambientales 2023</t>
  </si>
  <si>
    <t>ELABORÓ</t>
  </si>
  <si>
    <t>REVISÓ</t>
  </si>
  <si>
    <t>APROBÓ</t>
  </si>
  <si>
    <r>
      <rPr>
        <b/>
        <sz val="10"/>
        <color rgb="FF000000"/>
        <rFont val="Arial Narrow"/>
      </rPr>
      <t xml:space="preserve">Nombre : </t>
    </r>
    <r>
      <rPr>
        <sz val="10"/>
        <color rgb="FF000000"/>
        <rFont val="Arial Narrow"/>
      </rPr>
      <t xml:space="preserve">Lina Paola León
</t>
    </r>
    <r>
      <rPr>
        <b/>
        <sz val="10"/>
        <color rgb="FF000000"/>
        <rFont val="Arial Narrow"/>
      </rPr>
      <t>Cargo:</t>
    </r>
    <r>
      <rPr>
        <sz val="10"/>
        <color rgb="FF000000"/>
        <rFont val="Arial Narrow"/>
      </rPr>
      <t xml:space="preserve">  Contratista Grupo de Planeación
</t>
    </r>
  </si>
  <si>
    <r>
      <rPr>
        <b/>
        <sz val="10"/>
        <color rgb="FF000000"/>
        <rFont val="Arial Narrow"/>
      </rPr>
      <t xml:space="preserve">Nombre: </t>
    </r>
    <r>
      <rPr>
        <sz val="10"/>
        <color rgb="FF000000"/>
        <rFont val="Arial Narrow"/>
      </rPr>
      <t xml:space="preserve">Esteban Felipe Castillo Jimenez
</t>
    </r>
    <r>
      <rPr>
        <b/>
        <sz val="10"/>
        <color rgb="FF000000"/>
        <rFont val="Arial Narrow"/>
      </rPr>
      <t xml:space="preserve">Cargo:  </t>
    </r>
    <r>
      <rPr>
        <sz val="10"/>
        <color rgb="FF000000"/>
        <rFont val="Arial Narrow"/>
      </rPr>
      <t xml:space="preserve">Coordinador Grupo de Planeación                                     
</t>
    </r>
    <r>
      <rPr>
        <b/>
        <sz val="10"/>
        <color rgb="FF000000"/>
        <rFont val="Arial Narrow"/>
      </rPr>
      <t xml:space="preserve">                                                                         Nombre</t>
    </r>
    <r>
      <rPr>
        <sz val="10"/>
        <color rgb="FF000000"/>
        <rFont val="Arial Narrow"/>
      </rPr>
      <t xml:space="preserve">: Diego  Armando Lozano Salcedo                  </t>
    </r>
    <r>
      <rPr>
        <b/>
        <sz val="10"/>
        <color rgb="FF000000"/>
        <rFont val="Arial Narrow"/>
      </rPr>
      <t>Cargo:</t>
    </r>
    <r>
      <rPr>
        <sz val="10"/>
        <color rgb="FF000000"/>
        <rFont val="Arial Narrow"/>
      </rPr>
      <t xml:space="preserve">  Contratista Grupo de Planeación</t>
    </r>
  </si>
  <si>
    <r>
      <rPr>
        <b/>
        <sz val="10"/>
        <color rgb="FF000000"/>
        <rFont val="Arial Narrow"/>
      </rPr>
      <t xml:space="preserve">Nombre: </t>
    </r>
    <r>
      <rPr>
        <sz val="10"/>
        <color rgb="FF000000"/>
        <rFont val="Arial Narrow"/>
      </rPr>
      <t xml:space="preserve">Esteban Felipe Castillo Jimenez
</t>
    </r>
    <r>
      <rPr>
        <b/>
        <sz val="10"/>
        <color rgb="FF000000"/>
        <rFont val="Arial Narrow"/>
      </rPr>
      <t>Cargo:</t>
    </r>
    <r>
      <rPr>
        <sz val="10"/>
        <color rgb="FF000000"/>
        <rFont val="Arial Narrow"/>
      </rPr>
      <t xml:space="preserve">  Coordinador Grupo de Planeación
</t>
    </r>
  </si>
  <si>
    <t>INSTRUCCIONES</t>
  </si>
  <si>
    <t>El documento está compuesto por tres hojas de la siguiente manera:</t>
  </si>
  <si>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interactuan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</si>
  <si>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</si>
  <si>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r>
      <t>GD-GENERAL</t>
    </r>
    <r>
      <rPr>
        <sz val="9"/>
        <color indexed="8"/>
        <rFont val="Arial Narrow"/>
        <family val="2"/>
      </rPr>
      <t>: En esta hoja se gráfican los resultados obtenidos en la hojaTD-A&amp;I. El gráfico es dinámico.</t>
    </r>
  </si>
  <si>
    <t>HOJA A&amp;I</t>
  </si>
  <si>
    <r>
      <rPr>
        <b/>
        <sz val="9"/>
        <color indexed="8"/>
        <rFont val="Arial Narrow"/>
        <family val="2"/>
      </rPr>
      <t xml:space="preserve">Fecha de registro: </t>
    </r>
    <r>
      <rPr>
        <sz val="9"/>
        <color indexed="8"/>
        <rFont val="Arial Narrow"/>
        <family val="2"/>
      </rPr>
      <t>se debe registrar la fecha en la que se identifica la fuente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</si>
  <si>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</si>
  <si>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</si>
  <si>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indexed="8"/>
        <rFont val="Arial Narrow"/>
        <family val="2"/>
      </rPr>
      <t>Conjunto de actividades interrelacionadas o que interactúan entre si y que estan determinadas de acuerdo al mapa de procesos definido para la ANM. Se realiza la agrupación de los procesos de acuerdo a la naturaleza de las actividades, carateristicas y similud en la operación.</t>
    </r>
  </si>
  <si>
    <r>
      <rPr>
        <b/>
        <sz val="9"/>
        <color indexed="8"/>
        <rFont val="Arial Narrow"/>
        <family val="2"/>
      </rPr>
      <t xml:space="preserve">Actividades: </t>
    </r>
    <r>
      <rPr>
        <sz val="9"/>
        <color indexed="8"/>
        <rFont val="Arial Narrow"/>
        <family val="2"/>
      </rPr>
      <t xml:space="preserve">Se presenta la priorización de las actividades que se desarrollan en la ANM, donde se identifican y priorizan los aspectos e impactos mas relevantes </t>
    </r>
  </si>
  <si>
    <r>
      <t xml:space="preserve">Descripción de la Actividad: </t>
    </r>
    <r>
      <rPr>
        <sz val="9"/>
        <color indexed="8"/>
        <rFont val="Arial Narrow"/>
        <family val="2"/>
      </rPr>
      <t>se realiza la descripción general de las acciones o tareas específicas que se desarrollan por cada actividad</t>
    </r>
    <r>
      <rPr>
        <b/>
        <sz val="9"/>
        <color rgb="FF000000"/>
        <rFont val="Arial Narrow"/>
        <family val="2"/>
      </rPr>
      <t xml:space="preserve">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</si>
  <si>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</si>
  <si>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</si>
  <si>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</si>
  <si>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</si>
  <si>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</si>
  <si>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</si>
  <si>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</si>
  <si>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seleciconar el impacto ambiental que se genera del aspecto ambiental que se ha identificado.</t>
    </r>
  </si>
  <si>
    <r>
      <rPr>
        <b/>
        <sz val="9"/>
        <color indexed="8"/>
        <rFont val="Arial Narrow"/>
        <family val="2"/>
      </rPr>
      <t>Tipo de impacto: 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</si>
  <si>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interactua o interviene en la actividad</t>
    </r>
  </si>
  <si>
    <t>Sección valoración del aspecto e impacto ambiental A&amp;I (inicial o secuencial):</t>
  </si>
  <si>
    <r>
      <rPr>
        <b/>
        <sz val="9"/>
        <color indexed="8"/>
        <rFont val="Arial Narrow"/>
        <family val="2"/>
      </rPr>
      <t>Fecha de valoración:</t>
    </r>
    <r>
      <rPr>
        <sz val="9"/>
        <color indexed="8"/>
        <rFont val="Arial Narrow"/>
        <family val="2"/>
      </rPr>
      <t xml:space="preserve"> se debe escribir la fecha en la que se realiza la valoración inicial del aspecto e impacto ambiental.</t>
    </r>
  </si>
  <si>
    <r>
      <rPr>
        <b/>
        <sz val="9"/>
        <color indexed="8"/>
        <rFont val="Arial Narrow"/>
        <family val="2"/>
      </rPr>
      <t>Probabilidad:</t>
    </r>
    <r>
      <rPr>
        <sz val="9"/>
        <color indexed="8"/>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t>
    </r>
  </si>
  <si>
    <r>
      <rPr>
        <b/>
        <sz val="9"/>
        <color indexed="8"/>
        <rFont val="Arial Narrow"/>
        <family val="2"/>
      </rPr>
      <t xml:space="preserve">Consecuencia: </t>
    </r>
    <r>
      <rPr>
        <sz val="9"/>
        <color indexed="8"/>
        <rFont val="Arial Narrow"/>
        <family val="2"/>
      </rPr>
      <t>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t>
    </r>
  </si>
  <si>
    <r>
      <t xml:space="preserve">Valoración inicial:  </t>
    </r>
    <r>
      <rPr>
        <sz val="9"/>
        <color indexed="8"/>
        <rFont val="Arial Narrow"/>
        <family val="2"/>
      </rPr>
      <t>el valor será calculado automaticamente por el calculo que se realiza entre  la probabilidad y la consecuencia. Podrá obtener los valores de alto, moderado o bajo.</t>
    </r>
  </si>
  <si>
    <r>
      <rPr>
        <b/>
        <sz val="9"/>
        <color indexed="8"/>
        <rFont val="Arial Narrow"/>
        <family val="2"/>
      </rPr>
      <t>Valor probabilidad, Valor consecuencial, Valor valoración inicial (año):</t>
    </r>
    <r>
      <rPr>
        <sz val="9"/>
        <color indexed="8"/>
        <rFont val="Arial Narrow"/>
        <family val="2"/>
      </rPr>
      <t xml:space="preserve">  los valores seran calculados automaticamente de acuerdo a los criterios cualitativos que se escogan en la probabilidad, consecuencia y valoración inicial. Los resultados seran cuantitativos de acuerdo a los criterios de valoración definidos en la tabla de "Valoración Significancia y Susceptibilidad Aspectos e impactos ambientales" detallados en el procedimiento EST1-P-005-I-001_V3 INSTRUCTIVO ASPECTOS E IMPACTOS AMBIENTALES</t>
    </r>
  </si>
  <si>
    <r>
      <rPr>
        <b/>
        <sz val="9"/>
        <color indexed="8"/>
        <rFont val="Arial Narrow"/>
        <family val="2"/>
      </rPr>
      <t>Significancia del A&amp;I:</t>
    </r>
    <r>
      <rPr>
        <sz val="9"/>
        <color indexed="8"/>
        <rFont val="Arial Narrow"/>
        <family val="2"/>
      </rPr>
      <t xml:space="preserve"> el valor será calculado atomaticamente en el cual se establecerá si el aspecto e impacto ambiental valorado es tolerable, protencialmente no tolerable o no tolerable.</t>
    </r>
  </si>
  <si>
    <r>
      <rPr>
        <b/>
        <sz val="9"/>
        <color indexed="8"/>
        <rFont val="Arial Narrow"/>
        <family val="2"/>
      </rPr>
      <t xml:space="preserve">Control ambiental: </t>
    </r>
    <r>
      <rPr>
        <sz val="9"/>
        <color indexed="8"/>
        <rFont val="Arial Narrow"/>
        <family val="2"/>
      </rPr>
      <t>el valor será calculado automaticamente de acuerdo a los resutlados de la significancia del aspecto e impacto ambiental. Sólo requerirá control ambiental, los aspectos e impactos ambientales no tolerables.</t>
    </r>
  </si>
  <si>
    <r>
      <rPr>
        <b/>
        <sz val="9"/>
        <color indexed="8"/>
        <rFont val="Arial Narrow"/>
        <family val="2"/>
      </rPr>
      <t>Descripción de la valoración inicial y el control del aspecto e impacto ambiental:</t>
    </r>
    <r>
      <rPr>
        <sz val="9"/>
        <color indexed="8"/>
        <rFont val="Arial Narrow"/>
        <family val="2"/>
      </rPr>
      <t xml:space="preserve"> se debe describir la razón por la cual se realizó la valoración del aspecto e impacto ambiental o los ajustes que se realicen sobre esta.</t>
    </r>
  </si>
  <si>
    <t>Sección desempeño ambiental año (número de año):</t>
  </si>
  <si>
    <r>
      <rPr>
        <b/>
        <sz val="9"/>
        <color indexed="8"/>
        <rFont val="Arial Narrow"/>
        <family val="2"/>
      </rPr>
      <t>Unidad de medición:</t>
    </r>
    <r>
      <rPr>
        <sz val="9"/>
        <color indexed="8"/>
        <rFont val="Arial Narrow"/>
        <family val="2"/>
      </rPr>
      <t xml:space="preserve"> si el aspecto e impacto ambiental se encuentra bajo control, se debió haber establecido una unidad de medición bajo la cual se llevará su control. En este espacio se debe poner dicha unidad de medición.</t>
    </r>
  </si>
  <si>
    <r>
      <rPr>
        <b/>
        <sz val="9"/>
        <color indexed="8"/>
        <rFont val="Arial Narrow"/>
        <family val="2"/>
      </rPr>
      <t>Desempeño ambiental (del año anterior):</t>
    </r>
    <r>
      <rPr>
        <sz val="9"/>
        <color indexed="8"/>
        <rFont val="Arial Narrow"/>
        <family val="2"/>
      </rPr>
      <t xml:space="preserve"> si el aspecto e impacto ambiental se encuentra bajo control, se debe tener un control sobre su desempeño ambiental para lo cual tendrá que ponerse en esta casilla el valor del desempeño del año anterior.</t>
    </r>
  </si>
  <si>
    <r>
      <rPr>
        <b/>
        <sz val="9"/>
        <color indexed="8"/>
        <rFont val="Arial Narrow"/>
        <family val="2"/>
      </rPr>
      <t xml:space="preserve">Meta porcentual (del año anterior): </t>
    </r>
    <r>
      <rPr>
        <sz val="9"/>
        <color indexed="8"/>
        <rFont val="Arial Narrow"/>
        <family val="2"/>
      </rPr>
      <t>si el aspecto e impacto ambiental se encuentra bajo control, se debe poner el valor de la meta establecida para el año anterior.</t>
    </r>
  </si>
  <si>
    <r>
      <rPr>
        <b/>
        <sz val="9"/>
        <color indexed="8"/>
        <rFont val="Arial Narrow"/>
        <family val="2"/>
      </rPr>
      <t>Meta unitaria:</t>
    </r>
    <r>
      <rPr>
        <sz val="9"/>
        <color indexed="8"/>
        <rFont val="Arial Narrow"/>
        <family val="2"/>
      </rPr>
      <t xml:space="preserve"> el sistema calculará automaticamente el valor de la meta unitaria de acuerdo al valor del desempeño ambiental del año anterior y la meta establecida para el año anterior.</t>
    </r>
  </si>
  <si>
    <r>
      <rPr>
        <b/>
        <sz val="9"/>
        <color indexed="8"/>
        <rFont val="Arial Narrow"/>
        <family val="2"/>
      </rPr>
      <t xml:space="preserve">Desempeño: </t>
    </r>
    <r>
      <rPr>
        <sz val="9"/>
        <color indexed="8"/>
        <rFont val="Arial Narrow"/>
        <family val="2"/>
      </rPr>
      <t>se debe poner el valor del desempeño del periodo sobre el cual se requiere hacer el cálculo.</t>
    </r>
  </si>
  <si>
    <r>
      <rPr>
        <b/>
        <sz val="9"/>
        <color indexed="8"/>
        <rFont val="Arial Narrow"/>
        <family val="2"/>
      </rPr>
      <t xml:space="preserve">Desviación de la meta: </t>
    </r>
    <r>
      <rPr>
        <sz val="9"/>
        <color indexed="8"/>
        <rFont val="Arial Narrow"/>
        <family val="2"/>
      </rPr>
      <t>el sistema calculará automáticamente el valor positivo (superavit - sobrecumplimiento) o negativo (déficit - incumplimiento) de la meta establecida para la vigencia sobre la cual se requiere realizar la medición y por ende el control ambiental.</t>
    </r>
  </si>
  <si>
    <t>HOJA TD-A&amp;I</t>
  </si>
  <si>
    <t>En esta hoja se podrán generar informes sobre los aspectos e impactos ambientales bajo el modelo por procesos de la Entidad con la herramienta de tablas dinamicas de Microsoft Excel.</t>
  </si>
  <si>
    <t>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</si>
  <si>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</si>
  <si>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TD-A&amp;I</t>
  </si>
  <si>
    <t>PLANEACION ESTRATÉGICA</t>
  </si>
  <si>
    <t>CÓDIGO: EST1-P-005-F-009</t>
  </si>
  <si>
    <t>FORMATO</t>
  </si>
  <si>
    <t>VERSIÓN: 2</t>
  </si>
  <si>
    <t>FECHA DE VIGENCIA: 07/sept./2022</t>
  </si>
  <si>
    <t xml:space="preserve">Fecha de registro: </t>
  </si>
  <si>
    <t>Identificación de Procesos, Actividades, Productos y Servicios</t>
  </si>
  <si>
    <t>Identificación del aspecto e impacto ambiental</t>
  </si>
  <si>
    <t>Valoración inicial del aspecto e impacto ambiental A&amp;I - Año 2023</t>
  </si>
  <si>
    <t>Desempeño ambiental año 2022</t>
  </si>
  <si>
    <t>01 de noviembre 2023</t>
  </si>
  <si>
    <t>Fecha de Valoración inicial:01 de noviembre 2023</t>
  </si>
  <si>
    <t>Macroprocesos</t>
  </si>
  <si>
    <t>Procesos</t>
  </si>
  <si>
    <t>Actividades</t>
  </si>
  <si>
    <t>Descripción de la Actividad</t>
  </si>
  <si>
    <t>Producto/Servicio</t>
  </si>
  <si>
    <t>Tipo de sede</t>
  </si>
  <si>
    <t>Sede</t>
  </si>
  <si>
    <t>Descripción de condición</t>
  </si>
  <si>
    <t>Aspecto ambiental</t>
  </si>
  <si>
    <t>Impacto ambiental</t>
  </si>
  <si>
    <t>Componente ambiental</t>
  </si>
  <si>
    <t>Valoración inicial</t>
  </si>
  <si>
    <t>Valor valoración inicial 2023</t>
  </si>
  <si>
    <t>Significancia del A&amp;I inicial</t>
  </si>
  <si>
    <t>Control ambiental inicial</t>
  </si>
  <si>
    <t>Descripción de la valoración inicial y el control del aspecto e impacto ambiental 2023</t>
  </si>
  <si>
    <t>Unidad de medición</t>
  </si>
  <si>
    <t>Desempeño ambiental 2022</t>
  </si>
  <si>
    <t>Meta porcentual 2023</t>
  </si>
  <si>
    <t>Meta unitaria 2023</t>
  </si>
  <si>
    <t>Desempeño ambiental 2023</t>
  </si>
  <si>
    <t>Desviación meta 2023</t>
  </si>
  <si>
    <t>Estratégicos
Misionales
Apoyo
Evaluación</t>
  </si>
  <si>
    <t>Admistración de bienes y servicios
Gestión del Talento Humano
Gestión Documental
Planeación Estratégica
Gestión Integral para el Seguimiento y Control a los Títulos Mineros de Títulos Mineros
Gestión Integral de las Comunicaciones y Relacionamiento
Atención Integral y servicios a Grupos de Interés
Administración de Tecnologías e Información
Evaluación, Control y Mejora</t>
  </si>
  <si>
    <t>Administrativas</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</si>
  <si>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competentes
Gestión Documental del archivo de gestión como central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 a la mejora continua
Gestión de las comunicaciones externas e internas
Atención y prestación de servicios
Gestión de servicios de información y recursos tecnológicos</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</si>
  <si>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t>
  </si>
  <si>
    <t>Proceso se desarrolla bajo condiciones normales de operación</t>
  </si>
  <si>
    <t xml:space="preserve">La sede PAR se acoge a las disposiciones de 2*3 de presencialidad para los funcionarios, reduciendo los niveles de generación de residuos. 
Sin embargo, se inicia el seguimiento de la generación de los residuos, se definió el programa de gestión integral de residuos sólidos en 2023 se evidencia un aumento.
Programa de gestión integral de residuos sólidos.
Recopilar información de la generación de residuos y de las personas vinculadas al PAR Pasto. 
Realizar seguimiento trimestral de los programas ambientales de la sede.
Socializar y enviar comunicación del comportamiento del programa ambiental de la generación de residuos en la sede PAR Pasto.
Actividades de sensibilización, capacitación y/o divulgación en buenas prácticas para la Gestión integral de los residuos.
</t>
  </si>
  <si>
    <t>La sede hace la separación de residuos y su disposición a través de un gestor informal quien se encarga de hacer el aprovechamiento de este tipo de residuos. 
Actividades de sensibilización, capacitación y/o divulgación en buenas prácticas para la Gestión integral de los residuos.</t>
  </si>
  <si>
    <t>La sede PAR se acoge a las disposiciones de 2*3 de presencialidad para los funcionarios, reduciendo los niveles de consumo de materias primas e insumos. 
Actividades de sensibilización, capacitación y/o divulgación en buenas prácticas en el consumo de materias primas.</t>
  </si>
  <si>
    <t>La ANM aporta a la generación de empleo con ingresos por encima del promedio y aportando a una tasa de desempleo por encima del promedio nacional. 
Pieza comunicativa recurso humano.
Recopilar información de las personas vinculadas al PAR Pasto.</t>
  </si>
  <si>
    <t xml:space="preserve">Todas las actividades administrativas que se ejecutan en el PAR, requieren del consumo de energía, generando presión sobre este componente.
Se definio Programa gestión integral del consumo de energía eléctrica.
Recopilar información del consumo de energía y de las personas vinculadas al PAR Pasto.
Socializar información del programa ambiental Gestión integral del consumo de energía eléctrica del PAR Pasto.
Socializar y enviar comunicación del comportamiento del programa ambiental del consumo de energía en la sede PAR Pasto.
Actividades de sensibilización, capacitación y/o divulgación en ahorro y uso eficiente de la energía eléctrica.  
Mesas de trabajo y recepción de ideas y/o sugerencias para la mitigación y control del aspecto e impacto identificado. </t>
  </si>
  <si>
    <t>Apoyo</t>
  </si>
  <si>
    <t>Administración de Bienes y Servicios</t>
  </si>
  <si>
    <t xml:space="preserve">Servicios Generales </t>
  </si>
  <si>
    <t>Limpieza y aseo
Cafetería
Manejo de sustancias químicas
Servicios de vigilancia y seguridad privada
Uso en unidades sanitarias y consumo humano.</t>
  </si>
  <si>
    <t>Registros de la ejecución contractual
Registro de ingresos y operación
Registros de control</t>
  </si>
  <si>
    <t>Las principales actividades de servicios generales, emplean sustancias que generan emisiones que provocan contaminación.
Adecuado almacenamiento y manejo de sustancias químicas.
Hojas de seguridad de sustancias químicas</t>
  </si>
  <si>
    <t xml:space="preserve">La contaminación por emisiones de ruido que genera el PAR es producido por el uso de la brilladora, cuya utilización sólo es durante los fines de semana. </t>
  </si>
  <si>
    <t>Las principales actividades de servicios generales, generan vertimientos que son descargados en la red de alcantarillado de tipo doméstico.
Actividades de sensibilización, capacitación y/o divulgación en buenas prácticas en el uso del recurso hídrico.
Realizar seguimiento semestral del consumo del recurso hídrico (Facturas suministradas por servicios administrativos)</t>
  </si>
  <si>
    <t xml:space="preserve">Las principales actividades de servicios generales consumen recurso hídrico.
Se definio Programa Gestión integral del consumo de agua.
Recopilar información del consumo de agua y de las personas vinculadas al PAR Pasto.
Socializar información del programa ambiental Gestión integral del consumo de  gua  del PAR Pasto.
Socializar y enviar comunicación del comportamiento del programa ambiental del consumo de agua en la sede PAR Pasto.
Actividades de sensibilización, capacitación y/o divulgación buenas prácticas uso y ahorro del recurso hídrico.
Mesas de trabajo y recepción de ideas y/o sugerencias para la mitigación y control del aspecto e impacto identificado. </t>
  </si>
  <si>
    <t xml:space="preserve">Las principales actividades de servicios generales, emplean sustancias que en caso de derramamiento podrían generar contaminación.
La valoración total del aspecto e impacto ambiental para la sede resulta tolerable, sin embargo como medida de prevención se establecen controles teniendo en cuenta que la frecuencia de la actividad y la magnitud del impacto, es tal que puede escalar a un impacto no tolerable y/o potencialmente no tolerable.
Socialización y/o divulgación de los Procedimientos operativos normalizados Emergencias ambientales PON
Hojas de seguridad sustancias químicas.
</t>
  </si>
  <si>
    <t xml:space="preserve">Las actividades de servicios generales generan contaminación por residuos en proporción a las dinámicas de operación de la sede. </t>
  </si>
  <si>
    <t>El desarrollo de las actividades de servicios generales requiere el uso de sustancias y generan residuos de tipo peligroso. 
La valoración total del aspecto e impacto ambiental para la sede resulta tolerable, sin embargo como medida de prevención se establecen controles para mantener la significancia.
Plan de gestión integral de residuos peligrosos y especiales - PGIRS RESPEL
Seguimiento de los gestores de residuos peligrosos contratados por la ANM.</t>
  </si>
  <si>
    <t>Las actividades de servicios generales generan contaminación por residuos en proporción a las dinámicas de operación de la sede. 
Actividades de sensibilización, capacitación y/o divulgación en buenas prácticas para la Gestión integral de los residuos.</t>
  </si>
  <si>
    <t>Las actividades de servicios generales generan contaminación por residuos en proporción a las dinámicas de operación de la sede. 
Se definido Programa de gestión integral de residuos sólidos.
Recopilar información de la generación de residuos y de las personas vinculadas al PAR Pasto. 
Realizar seguimiento trimestral de los programas ambientales de la sede.
Socializar y enviar comunicación del comportamiento del programa ambiental de la generación de residuos en la sede PAR Pasto.
Actividades de sensibilización, capacitación y/o divulgación en buenas prácticas para la Gestión integral de los residuos.</t>
  </si>
  <si>
    <t>Actualmente la ciudad de Pasto cuenta con servicio de recolección de residuos aprovechables diferenciado, garantizando así el aprovechamiento en la generación de los mismos. 
La valoración total del aspecto e impacto ambiental para la sede resulta tolerable, sin embargo como medida de prevención se establecen control para mantener la significancia.
Actividades de sensibilización, capacitación y/o divulgación en buenas prácticas para la Gestión integral de los residuos.</t>
  </si>
  <si>
    <t>La sede PAR se acoge a las disposiciones de 2*3 de presencialidad para los funcionarios, reduciendo los niveles de consumo de materias primas e insumos. 
Sensibilización uso racional de los recursos naturales.</t>
  </si>
  <si>
    <t xml:space="preserve">La ANM aporta a la generación de empleo con ingresos por encima del promedio y aportando a una tasa de desempleo por encima del promedio nacional. 
 </t>
  </si>
  <si>
    <t xml:space="preserve">Todas las actividades de servicios generales que se ejecutan en el PAR, requieren del consumo de energía, generando presión sobre este componente.
Se definido Programa gestión integral del consumo de energía eléctrica.
Recopilar información del consumo de energía y de las personas vinculadas al PAR Pasto.
Socializar información del programa ambiental Gestión integral del consumo de energía eléctrica del PAR Pasto.
Socializar y enviar comunicación del comportamiento del programa ambiental del consumo de energía en la sede PAR Pasto.
Actividades de sensibilización, capacitación y/o divulgación en ahorro y uso eficiente de la energía eléctrica.  </t>
  </si>
  <si>
    <t>Admistración de bienes y servicios
Administración de tecnologías e información
Gestión documental</t>
  </si>
  <si>
    <t xml:space="preserve">Mantenimiento </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</si>
  <si>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</si>
  <si>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</si>
  <si>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 xml:space="preserve">El desarrollo de as actividades de mantenimiento, requieren el uso y empleo de sustancias tóxicas que pueden generar contaminación por emisiones. </t>
  </si>
  <si>
    <t>Las principales actividades de mantenimiento, emplean sustancias que generan emisiones que provocan contaminación.
La valoración total del aspecto e impacto ambiental para la sede resulta tolerable, sin embargo como medida de prevención se establecen control para mantener la significancia.
Adecuado almacenamiento y manejo de sustancias químicas.
Hojas de seguridad de sustancias químicas</t>
  </si>
  <si>
    <t xml:space="preserve">Las actividades de operación que requieren traslado y/o comisión generan emisiones que afectan el medio ambiente y contaminan auditivamente. </t>
  </si>
  <si>
    <t xml:space="preserve">Las principales actividades de mantenimiento, generan vertimientos que son descargados en la red de alcantarillado de tipo doméstico.
</t>
  </si>
  <si>
    <t>Las principales actividades de mantenimiento consumen recurso hídrico.
Actividades de sensibilización, capacitación y/o divulgación en buenas prácticas en el uso del recurso hídrico.
Realizar seguimiento semestral del consumo del recurso hídrico (Facturas suministradas por servicios administrativos)</t>
  </si>
  <si>
    <t>Las principales actividades de mantenimiento, emplean sustancias que en caso de derramamiento podrían generar contaminación.
La valoración total del aspecto e impacto ambiental para la sede resulta tolerable, sin embargo como medida de prevención se establecen control para mantener la significancia.
Socialización y/o divulgación de los Procedimientos operativos normalizados Emergencias ambientales PON.
Hojas de seguridad sustancias químicas.</t>
  </si>
  <si>
    <t xml:space="preserve">Las principales actividades de mantenimiento generan residuos de escombro que contaminan el medio ambiente.
Identificación de los gestores de RCD y adecuada gestión de estos residuos que se lleguen a generar. 
</t>
  </si>
  <si>
    <t>Las principales actividades de mantenimiento generan residuos que contaminan el medio ambiente.
La valoración total del aspecto e impacto ambiental para la sede resulta tolerable, sin embargo como medida de prevención se establecen control para mantener la significancia.
Actividades de sensibilización, capacitación y/o divulgación en buenas prácticas para la Gestión integral de los residuos.</t>
  </si>
  <si>
    <t xml:space="preserve">Actualmente la ciudad de Pasto cuenta con servicio de recolección de residuos aprovechables diferenciado, garantizando así el aprovechamiento en la generación de los mismos. </t>
  </si>
  <si>
    <t>Las principales actividades de mantenimiento generan residuos que contaminan el medio ambiente.
La valoración total del aspecto e impacto ambiental para la sede resulta potencialmente no tolerable, sin embargo como medida de prevención se establecen control para mantener la significancia.
Plan de gestión integral de residuos peligrosos y especiales -pgirs respel
Seguimiento de los gestores de residuos peligrosos contratados por la ANM.</t>
  </si>
  <si>
    <t>La sede PAR con relación a las actividades de mantenimiento consume en proporcionalidad materias primas e insumos. 
Actividades de sensibilización, capacitación y/o divulgación en buenas prácticas en el consumo de materias primas.</t>
  </si>
  <si>
    <t xml:space="preserve">La ANM aporta a la generación de empleo con ingresos por encima del promedio y aportando a una tasa de desempleo por encima del promedio nacional. 
</t>
  </si>
  <si>
    <t xml:space="preserve">La sede PAR cuenta con un (1) letrero exterior, cuya contaminación puede catalogarse como baja teniendo en cuenta la ubicación del Punto de Atención Regional. </t>
  </si>
  <si>
    <t xml:space="preserve">Todas las actividades de mantenimiento que se ejecutan en el PAR, requieren del consumo de energía, generando presión sobre este componente.
Se definido Programa gestión integral del consumo de energía eléctrica.
Recopilar información del consumo de energía y de las personas vinculadas al PAR Pasto.
Socializar información del programa ambiental Gestión integral del consumo de energía eléctrica del PAR Pasto
Socializar y enviar comunicación del comportamiento del programa ambiental del consumo de energía en la sede PAR Pasto.
Solicitar a la OTI reporte de consumo de los equipos eléctricos y electrónicos de la sede.
Actividades de sensibilización, capacitación y/o divulgación en ahorro y uso eficiente de la energía eléctrica.  </t>
  </si>
  <si>
    <t>Misionales</t>
  </si>
  <si>
    <t>Gestión Integral de las Comunicaciones y Relacionamiento
Atención Integral y servicios a Grupos de Interés</t>
  </si>
  <si>
    <t>Servicio al Cliente</t>
  </si>
  <si>
    <t>Atención y respuesta de PQRS
Atención de trámites
Notificaciones
Encuestas de satisfacción</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</si>
  <si>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</si>
  <si>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Las principales actividades de servicio al cliente generan residuos que contaminan el medio ambiente.
Actividades de sensibilización, capacitación y/o divulgación en buenas prácticas para la Gestión integral de los residuos.</t>
  </si>
  <si>
    <t xml:space="preserve">La sede PAR se acoge a las disposiciones de 2*3 de presencialidad para los funcionarios, reduciendo los niveles de consumo de materias primas e insumos. </t>
  </si>
  <si>
    <t xml:space="preserve">La ANM aporta a la generación de empleo con ingresos por encima del promedio y aportando a una tasa de desempleo por encima del promedio nacional. 
</t>
  </si>
  <si>
    <t xml:space="preserve">Todas las actividades de servicio al cliente que se ejecutan en el PAR, requieren del consumo de energía, generando presión sobre este componente.
Se definido el Programa gestión integral del consumo de energía eléctrica.
Recopilar información del consumo de energía y de las personas vinculadas al PAR Pasto.
Socializar información del programa ambiental Gestión integral del consumo de energía eléctrica del PAR Pasto.
Socializar y enviar comunicación del comportamiento del programa ambiental del consumo de energía en la sede PAR Pasto.
Actividades de sensibilización, capacitación y/o divulgación en ahorro y uso eficiente de la energía eléctrica.  
Mesas de trabajo y recepción de ideas y/o sugerencias para la mitigación y control del aspecto e impacto identificado. </t>
  </si>
  <si>
    <t>Gestión Integral para el Seguimiento y control a los Títulos Mineros</t>
  </si>
  <si>
    <t>Traslados o comisiones</t>
  </si>
  <si>
    <t>Fiscalización Integral 
Inspección de Campo</t>
  </si>
  <si>
    <t>Auto de fiscalización integral
Acto administrativos
Concepto Técnico</t>
  </si>
  <si>
    <t>Las actividades de operación que requieren traslado y/o comisión generan residuos peligrosos que contaminan el medio ambiente.
Plan de gestión integral de residuos peligrosos y especiales -pgirs respel
Seguimiento de los gestores de residuos peligrosos contratados por la ANM.</t>
  </si>
  <si>
    <t>Las actividades de operación que requieren traslado y/o comisión generan emisiones con contaminantes criterio que afectan el medio ambiente.
Comunicación a servicios administrativos para garantizar el adecuado mantenimiento de la flota vehicular y seguimiento a proveedores y contratistas de servicios de transporte terrestre.
Cálculo de la huella de carbono institucional para el PAR.</t>
  </si>
  <si>
    <t>Las actividades de operación que requieren traslado y/o comisión generan emisiones GEI que afectan el medio ambiente.
Comunicación a servicios administrativos para garantizar el adecuado mantenimiento de la flota vehicular y seguimiento a proveedores y contratistas de servicios de transporte terrestre.
Cálculo de la huella de carbono institucional para el PAR.</t>
  </si>
  <si>
    <t>Las actividades de operación que requieren traslado y/o comisión generan emisiones que afectan el medio ambiente y contaminan auditivamente.</t>
  </si>
  <si>
    <t>Las principales actividades de traslado y/o comisiones, emplean sustancias que en caso de derramamiento podrían generar contaminación.
Comunicación a servicios administrativos para garantizar el adecuado mantenimiento de la flota vehicular y seguimiento a proveedores y contratistas de servicios de transporte terrestre.</t>
  </si>
  <si>
    <t xml:space="preserve">                             TABLA DINÁMICA ASPECTOS E IMPACTOS AMBIENTALES</t>
  </si>
  <si>
    <t>(Todas)</t>
  </si>
  <si>
    <t>Promedio de Valor valoración inicial 2022</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</si>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</sst>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m/yyyy;@"/>
  </numFmts>
  <fonts count="27">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b/>
      <sz val="10"/>
      <color theme="0"/>
      <name val="Arial Narrow"/>
      <family val="2"/>
    </font>
    <font>
      <sz val="10"/>
      <color theme="1"/>
      <name val="Arial Narrow"/>
      <family val="2"/>
    </font>
    <font>
      <sz val="10"/>
      <color rgb="FF000000"/>
      <name val="Arial Narrow"/>
      <family val="2"/>
    </font>
    <font>
      <b/>
      <sz val="12"/>
      <color rgb="FFFFFFFF"/>
      <name val="Arial Narrow"/>
      <family val="2"/>
    </font>
    <font>
      <b/>
      <sz val="9"/>
      <color rgb="FF000000"/>
      <name val="Arial Narrow"/>
      <family val="2"/>
    </font>
    <font>
      <sz val="12"/>
      <color theme="1"/>
      <name val="Arial Narrow"/>
      <family val="2"/>
    </font>
    <font>
      <u/>
      <sz val="11"/>
      <color theme="10"/>
      <name val="Calibri"/>
      <family val="2"/>
      <scheme val="minor"/>
    </font>
    <font>
      <b/>
      <u/>
      <sz val="10"/>
      <name val="Arial Narrow"/>
      <family val="2"/>
    </font>
    <font>
      <b/>
      <u/>
      <sz val="12"/>
      <name val="Arial Narrow"/>
      <family val="2"/>
    </font>
    <font>
      <b/>
      <sz val="10"/>
      <name val="Arial Narrow"/>
      <family val="2"/>
    </font>
    <font>
      <b/>
      <sz val="9"/>
      <color rgb="FF000000"/>
      <name val="Tahoma"/>
      <family val="2"/>
    </font>
    <font>
      <sz val="8"/>
      <name val="Calibri"/>
      <family val="2"/>
      <scheme val="minor"/>
    </font>
    <font>
      <sz val="9"/>
      <name val="Arial Narrow"/>
      <family val="2"/>
    </font>
    <font>
      <sz val="11"/>
      <name val="Arial Narrow"/>
      <family val="2"/>
    </font>
    <font>
      <b/>
      <sz val="10"/>
      <color rgb="FF000000"/>
      <name val="Arial Narrow"/>
    </font>
    <font>
      <sz val="10"/>
      <color rgb="FF000000"/>
      <name val="Arial Narrow"/>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6850"/>
        <bgColor indexed="64"/>
      </patternFill>
    </fill>
    <fill>
      <patternFill patternType="solid">
        <fgColor rgb="FFFFFFFF"/>
        <bgColor rgb="FF000000"/>
      </patternFill>
    </fill>
    <fill>
      <patternFill patternType="solid">
        <fgColor rgb="FF006850"/>
        <bgColor rgb="FF000000"/>
      </patternFill>
    </fill>
    <fill>
      <patternFill patternType="solid">
        <fgColor theme="9" tint="0.59999389629810485"/>
        <bgColor indexed="64"/>
      </patternFill>
    </fill>
  </fills>
  <borders count="54">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top style="thin">
        <color rgb="FF069169"/>
      </top>
      <bottom style="medium">
        <color rgb="FF069169"/>
      </bottom>
      <diagonal/>
    </border>
    <border>
      <left/>
      <right style="medium">
        <color rgb="FF069169"/>
      </right>
      <top style="thin">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diagonal/>
    </border>
  </borders>
  <cellStyleXfs count="2">
    <xf numFmtId="0" fontId="0" fillId="0" borderId="0"/>
    <xf numFmtId="0" fontId="17" fillId="0" borderId="0" applyNumberFormat="0" applyFill="0" applyBorder="0" applyAlignment="0" applyProtection="0"/>
  </cellStyleXfs>
  <cellXfs count="163">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wrapText="1"/>
    </xf>
    <xf numFmtId="0" fontId="13" fillId="6" borderId="0" xfId="0" applyFont="1" applyFill="1"/>
    <xf numFmtId="0" fontId="14" fillId="7" borderId="0" xfId="0" applyFont="1" applyFill="1" applyAlignment="1">
      <alignment horizontal="center" vertical="center"/>
    </xf>
    <xf numFmtId="0" fontId="14" fillId="7" borderId="0" xfId="0" applyFont="1" applyFill="1" applyAlignment="1">
      <alignment horizontal="left" vertical="center"/>
    </xf>
    <xf numFmtId="0" fontId="15" fillId="0" borderId="0" xfId="0" applyFont="1" applyAlignment="1">
      <alignment horizontal="left" vertical="center" wrapText="1"/>
    </xf>
    <xf numFmtId="0" fontId="9" fillId="0" borderId="0" xfId="0" applyFont="1" applyAlignment="1">
      <alignment wrapText="1"/>
    </xf>
    <xf numFmtId="0" fontId="15"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11" fillId="5" borderId="3"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2" borderId="29" xfId="0" applyFont="1" applyFill="1" applyBorder="1" applyAlignment="1">
      <alignment horizontal="center" vertical="center" wrapText="1"/>
    </xf>
    <xf numFmtId="0" fontId="12" fillId="2" borderId="0" xfId="0" applyFont="1" applyFill="1" applyAlignment="1">
      <alignment vertical="center" wrapText="1"/>
    </xf>
    <xf numFmtId="0" fontId="12" fillId="0" borderId="0" xfId="0" applyFont="1" applyAlignment="1">
      <alignment vertical="center" wrapText="1"/>
    </xf>
    <xf numFmtId="0" fontId="5" fillId="2" borderId="0" xfId="0" applyFont="1" applyFill="1" applyAlignment="1">
      <alignment vertical="center" wrapText="1"/>
    </xf>
    <xf numFmtId="0" fontId="12" fillId="2" borderId="28" xfId="0" applyFont="1" applyFill="1" applyBorder="1" applyAlignment="1">
      <alignment vertical="center" wrapText="1"/>
    </xf>
    <xf numFmtId="0" fontId="12" fillId="2" borderId="29" xfId="0" applyFont="1" applyFill="1" applyBorder="1" applyAlignment="1">
      <alignment vertical="center" wrapText="1"/>
    </xf>
    <xf numFmtId="0" fontId="18" fillId="2" borderId="29" xfId="1" applyFont="1" applyFill="1" applyBorder="1" applyAlignment="1">
      <alignment horizontal="center" vertical="center" wrapText="1"/>
    </xf>
    <xf numFmtId="0" fontId="16" fillId="2" borderId="0" xfId="0" applyFont="1" applyFill="1" applyAlignment="1">
      <alignment vertical="center" wrapText="1"/>
    </xf>
    <xf numFmtId="0" fontId="6" fillId="2" borderId="0" xfId="0" applyFont="1" applyFill="1" applyAlignment="1">
      <alignment vertical="center" wrapText="1"/>
    </xf>
    <xf numFmtId="0" fontId="6" fillId="2" borderId="28" xfId="0" applyFont="1" applyFill="1" applyBorder="1" applyAlignment="1">
      <alignment vertical="center" wrapText="1"/>
    </xf>
    <xf numFmtId="0" fontId="7" fillId="2" borderId="30"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12" fillId="2" borderId="29" xfId="0" applyFont="1" applyFill="1" applyBorder="1" applyAlignment="1">
      <alignment horizontal="left" vertical="center" wrapText="1"/>
    </xf>
    <xf numFmtId="0" fontId="12" fillId="2" borderId="46" xfId="0" applyFont="1" applyFill="1" applyBorder="1" applyAlignment="1">
      <alignment vertical="center" wrapText="1"/>
    </xf>
    <xf numFmtId="0" fontId="12" fillId="2" borderId="47" xfId="0" applyFont="1" applyFill="1" applyBorder="1" applyAlignment="1">
      <alignment vertical="center" wrapText="1"/>
    </xf>
    <xf numFmtId="0" fontId="12" fillId="2" borderId="48" xfId="0" applyFont="1" applyFill="1" applyBorder="1" applyAlignment="1">
      <alignment vertical="center" wrapText="1"/>
    </xf>
    <xf numFmtId="0" fontId="19" fillId="2" borderId="0" xfId="1" applyFont="1" applyFill="1" applyBorder="1" applyAlignment="1">
      <alignment horizontal="center" vertical="center" wrapText="1"/>
    </xf>
    <xf numFmtId="0" fontId="23" fillId="0" borderId="10" xfId="0" applyFont="1" applyBorder="1" applyAlignment="1" applyProtection="1">
      <alignment horizontal="center" vertical="center" wrapText="1"/>
      <protection locked="0"/>
    </xf>
    <xf numFmtId="0" fontId="23" fillId="0" borderId="7" xfId="0" applyFont="1" applyBorder="1" applyAlignment="1" applyProtection="1">
      <alignment vertical="center" wrapText="1"/>
      <protection locked="0"/>
    </xf>
    <xf numFmtId="15" fontId="12" fillId="0" borderId="2" xfId="0" applyNumberFormat="1" applyFont="1" applyBorder="1" applyAlignment="1" applyProtection="1">
      <alignment horizontal="center" vertical="center" wrapText="1"/>
      <protection locked="0"/>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2" borderId="12" xfId="0" applyFont="1" applyFill="1" applyBorder="1" applyAlignment="1" applyProtection="1">
      <alignment vertical="center" wrapText="1"/>
      <protection locked="0"/>
    </xf>
    <xf numFmtId="0" fontId="24" fillId="2" borderId="35" xfId="0" applyFont="1" applyFill="1" applyBorder="1" applyAlignment="1">
      <alignment horizontal="center" vertical="center" wrapText="1"/>
    </xf>
    <xf numFmtId="0" fontId="23" fillId="0" borderId="12" xfId="0" applyFont="1" applyBorder="1" applyAlignment="1" applyProtection="1">
      <alignment vertical="center" wrapText="1"/>
      <protection locked="0"/>
    </xf>
    <xf numFmtId="0" fontId="10" fillId="0" borderId="0" xfId="0" pivotButton="1" applyFont="1" applyAlignment="1">
      <alignment vertical="center"/>
    </xf>
    <xf numFmtId="0" fontId="10" fillId="0" borderId="0" xfId="0" applyFont="1" applyAlignment="1">
      <alignment vertical="center"/>
    </xf>
    <xf numFmtId="0" fontId="10" fillId="0" borderId="0" xfId="0" pivotButton="1" applyFont="1" applyAlignment="1">
      <alignment horizontal="center" vertical="center"/>
    </xf>
    <xf numFmtId="0" fontId="10" fillId="0" borderId="0" xfId="0" applyFont="1" applyAlignment="1">
      <alignment horizontal="center" vertical="center" wrapText="1"/>
    </xf>
    <xf numFmtId="1" fontId="10" fillId="0" borderId="0" xfId="0" applyNumberFormat="1" applyFont="1" applyAlignment="1">
      <alignment horizontal="center" vertical="center"/>
    </xf>
    <xf numFmtId="14" fontId="24" fillId="2" borderId="39" xfId="0" applyNumberFormat="1"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39" xfId="0" applyFont="1" applyFill="1" applyBorder="1" applyAlignment="1">
      <alignment horizontal="left" vertical="center" wrapText="1"/>
    </xf>
    <xf numFmtId="0" fontId="24" fillId="2" borderId="40" xfId="0" applyFont="1" applyFill="1" applyBorder="1" applyAlignment="1">
      <alignment horizontal="left" vertical="center" wrapText="1"/>
    </xf>
    <xf numFmtId="0" fontId="24" fillId="2" borderId="41" xfId="0" applyFont="1" applyFill="1" applyBorder="1" applyAlignment="1">
      <alignment horizontal="left" vertical="center" wrapText="1"/>
    </xf>
    <xf numFmtId="0" fontId="6" fillId="2" borderId="43"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7" fillId="2" borderId="25"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5" fillId="8" borderId="26"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19" fillId="2" borderId="25" xfId="1" applyFont="1" applyFill="1" applyBorder="1" applyAlignment="1">
      <alignment horizontal="center" vertical="center" wrapText="1"/>
    </xf>
    <xf numFmtId="0" fontId="19" fillId="2" borderId="26" xfId="1" applyFont="1" applyFill="1" applyBorder="1" applyAlignment="1">
      <alignment horizontal="center" vertical="center" wrapText="1"/>
    </xf>
    <xf numFmtId="0" fontId="19" fillId="2" borderId="27" xfId="1" applyFont="1" applyFill="1" applyBorder="1" applyAlignment="1">
      <alignment horizontal="center" vertical="center" wrapText="1"/>
    </xf>
    <xf numFmtId="0" fontId="7" fillId="8" borderId="25"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12" fillId="0" borderId="0" xfId="0" applyFont="1" applyAlignment="1">
      <alignment horizontal="center" vertical="center" wrapText="1"/>
    </xf>
    <xf numFmtId="0" fontId="12" fillId="0" borderId="47" xfId="0" applyFont="1" applyBorder="1" applyAlignment="1">
      <alignment horizontal="center" vertical="center" wrapText="1"/>
    </xf>
    <xf numFmtId="0" fontId="26" fillId="2" borderId="31" xfId="0" applyFont="1" applyFill="1" applyBorder="1" applyAlignment="1">
      <alignment horizontal="left" vertical="top" wrapText="1"/>
    </xf>
    <xf numFmtId="0" fontId="4" fillId="8" borderId="31"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4" fillId="8" borderId="33" xfId="0" applyFont="1" applyFill="1" applyBorder="1" applyAlignment="1">
      <alignment horizontal="center" vertical="center" wrapText="1"/>
    </xf>
    <xf numFmtId="0" fontId="6" fillId="2" borderId="36"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164" fontId="6" fillId="2" borderId="36" xfId="0" applyNumberFormat="1" applyFont="1" applyFill="1" applyBorder="1" applyAlignment="1">
      <alignment horizontal="center" vertical="center" wrapText="1"/>
    </xf>
    <xf numFmtId="164" fontId="6" fillId="2" borderId="38" xfId="0" applyNumberFormat="1" applyFont="1" applyFill="1" applyBorder="1" applyAlignment="1">
      <alignment horizontal="center" vertical="center" wrapText="1"/>
    </xf>
    <xf numFmtId="164" fontId="6" fillId="2" borderId="39" xfId="0" applyNumberFormat="1" applyFont="1" applyFill="1" applyBorder="1" applyAlignment="1">
      <alignment horizontal="center" vertical="center" wrapText="1"/>
    </xf>
    <xf numFmtId="164" fontId="6" fillId="2" borderId="41" xfId="0" applyNumberFormat="1" applyFont="1" applyFill="1" applyBorder="1" applyAlignment="1">
      <alignment horizontal="center" vertical="center" wrapText="1"/>
    </xf>
    <xf numFmtId="14" fontId="6" fillId="2" borderId="39" xfId="0" applyNumberFormat="1" applyFont="1" applyFill="1" applyBorder="1" applyAlignment="1">
      <alignment horizontal="center" vertical="center" wrapText="1"/>
    </xf>
    <xf numFmtId="0" fontId="6" fillId="2" borderId="41" xfId="0" applyFont="1" applyFill="1" applyBorder="1" applyAlignment="1">
      <alignment horizontal="center" vertical="center" wrapText="1"/>
    </xf>
    <xf numFmtId="14" fontId="6" fillId="2" borderId="43" xfId="0" applyNumberFormat="1" applyFont="1" applyFill="1" applyBorder="1" applyAlignment="1">
      <alignment horizontal="center" vertical="center" wrapText="1"/>
    </xf>
    <xf numFmtId="0" fontId="6" fillId="2" borderId="45" xfId="0" applyFont="1" applyFill="1" applyBorder="1" applyAlignment="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2" borderId="50" xfId="0" applyFont="1" applyFill="1" applyBorder="1" applyAlignment="1" applyProtection="1">
      <alignment horizontal="center" vertical="center" wrapText="1"/>
      <protection locked="0"/>
    </xf>
    <xf numFmtId="0" fontId="4" fillId="2" borderId="51"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20" fillId="0" borderId="3"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53"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2" fillId="0" borderId="23"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3" fillId="0" borderId="52"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5" fillId="2" borderId="0" xfId="0" applyFont="1" applyFill="1" applyAlignment="1">
      <alignment horizontal="center" vertical="center" wrapText="1"/>
    </xf>
    <xf numFmtId="0" fontId="13" fillId="2" borderId="26" xfId="0" applyFont="1" applyFill="1" applyBorder="1" applyAlignment="1">
      <alignment horizontal="left" vertical="top" wrapText="1"/>
    </xf>
    <xf numFmtId="0" fontId="13" fillId="2" borderId="33" xfId="0" applyFont="1" applyFill="1" applyBorder="1" applyAlignment="1">
      <alignment horizontal="left" vertical="top" wrapText="1"/>
    </xf>
    <xf numFmtId="0" fontId="13" fillId="6" borderId="0" xfId="0" applyFont="1" applyFill="1" applyAlignment="1"/>
  </cellXfs>
  <cellStyles count="2">
    <cellStyle name="Hipervínculo" xfId="1" builtinId="8"/>
    <cellStyle name="Normal" xfId="0" builtinId="0"/>
  </cellStyles>
  <dxfs count="156">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b val="0"/>
        <i val="0"/>
        <strike val="0"/>
        <condense val="0"/>
        <extend val="0"/>
        <outline val="0"/>
        <shadow val="0"/>
        <u val="none"/>
        <vertAlign val="baseline"/>
        <sz val="9"/>
        <color rgb="FF000000"/>
        <name val="Arial Narrow"/>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Arial Narrow"/>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wrapText="1"/>
    </dxf>
    <dxf>
      <alignment vertical="center"/>
    </dxf>
    <dxf>
      <alignment vertical="center"/>
    </dxf>
    <dxf>
      <alignment vertical="center"/>
    </dxf>
    <dxf>
      <alignment horizontal="center"/>
    </dxf>
    <dxf>
      <alignment horizontal="center"/>
    </dxf>
    <dxf>
      <alignment horizont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4"/>
      </font>
    </dxf>
    <dxf>
      <font>
        <sz val="14"/>
      </font>
    </dxf>
    <dxf>
      <font>
        <sz val="14"/>
      </font>
    </dxf>
    <dxf>
      <font>
        <sz val="14"/>
      </font>
    </dxf>
    <dxf>
      <font>
        <sz val="14"/>
      </font>
    </dxf>
    <dxf>
      <font>
        <sz val="14"/>
      </font>
    </dxf>
    <dxf>
      <font>
        <sz val="14"/>
      </font>
    </dxf>
    <dxf>
      <font>
        <sz val="14"/>
      </font>
    </dxf>
    <dxf>
      <font>
        <sz val="14"/>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numFmt numFmtId="1" formatCode="0"/>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55"/>
      <tableStyleElement type="headerRow" dxfId="154"/>
      <tableStyleElement type="totalRow" dxfId="153"/>
      <tableStyleElement type="firstRowStripe" dxfId="152"/>
      <tableStyleElement type="firstColumnStripe" dxfId="151"/>
      <tableStyleElement type="firstHeaderCell" dxfId="150"/>
      <tableStyleElement type="firstSubtotalRow" dxfId="149"/>
      <tableStyleElement type="secondSubtotalRow" dxfId="148"/>
      <tableStyleElement type="firstColumnSubheading" dxfId="147"/>
      <tableStyleElement type="firstRowSubheading" dxfId="146"/>
      <tableStyleElement type="secondRowSubheading" dxfId="145"/>
      <tableStyleElement type="pageFieldLabels" dxfId="144"/>
      <tableStyleElement type="pageFieldValues" dxfId="143"/>
    </tableStyle>
    <tableStyle name="TableStyleMedium2 2" pivot="0" count="7" xr9:uid="{00000000-0011-0000-FFFF-FFFF01000000}">
      <tableStyleElement type="wholeTable" dxfId="142"/>
      <tableStyleElement type="headerRow" dxfId="141"/>
      <tableStyleElement type="totalRow" dxfId="140"/>
      <tableStyleElement type="firstColumn" dxfId="139"/>
      <tableStyleElement type="lastColumn" dxfId="138"/>
      <tableStyleElement type="firstRowStripe" dxfId="137"/>
      <tableStyleElement type="firstColumnStripe" dxfId="1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784860</xdr:colOff>
      <xdr:row>0</xdr:row>
      <xdr:rowOff>106680</xdr:rowOff>
    </xdr:from>
    <xdr:to>
      <xdr:col>6</xdr:col>
      <xdr:colOff>451484</xdr:colOff>
      <xdr:row>4</xdr:row>
      <xdr:rowOff>78105</xdr:rowOff>
    </xdr:to>
    <xdr:pic>
      <xdr:nvPicPr>
        <xdr:cNvPr id="2" name="4 Imagen">
          <a:extLst>
            <a:ext uri="{FF2B5EF4-FFF2-40B4-BE49-F238E27FC236}">
              <a16:creationId xmlns:a16="http://schemas.microsoft.com/office/drawing/2014/main" id="{FDFECE34-8920-4ACF-8042-3FD82F2FAF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3352800" y="106680"/>
          <a:ext cx="1564004" cy="7029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60960</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0"/>
          <a:ext cx="110490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3" name="4 Imagen">
          <a:extLst>
            <a:ext uri="{FF2B5EF4-FFF2-40B4-BE49-F238E27FC236}">
              <a16:creationId xmlns:a16="http://schemas.microsoft.com/office/drawing/2014/main" id="{59702769-0939-4605-94F7-50276AABB7D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er Castillo Diaz" refreshedDate="44888.395403703704" createdVersion="8" refreshedVersion="6" minRefreshableVersion="3" recordCount="45" xr:uid="{00000000-000A-0000-FFFF-FFFF07000000}">
  <cacheSource type="worksheet">
    <worksheetSource ref="A6:AB51" sheet="A&amp;I"/>
  </cacheSource>
  <cacheFields count="28">
    <cacheField name="Macroprocesos" numFmtId="0">
      <sharedItems containsBlank="1"/>
    </cacheField>
    <cacheField name="Procesos" numFmtId="0">
      <sharedItems containsBlank="1" longText="1"/>
    </cacheField>
    <cacheField name="Actividades" numFmtId="0">
      <sharedItems containsBlank="1" count="6">
        <s v="Administrativas"/>
        <s v="Servicios Generales "/>
        <s v="Mantenimiento "/>
        <s v="Servicio al Cliente"/>
        <s v="Traslados o comisiones"/>
        <m u="1"/>
      </sharedItems>
    </cacheField>
    <cacheField name="Descripción de la Actividad" numFmtId="0">
      <sharedItems containsBlank="1" longText="1"/>
    </cacheField>
    <cacheField name="Producto/Servicio" numFmtId="0">
      <sharedItems containsBlank="1" longText="1"/>
    </cacheField>
    <cacheField name="Tipo de sede" numFmtId="0">
      <sharedItems containsBlank="1"/>
    </cacheField>
    <cacheField name="Sede" numFmtId="0">
      <sharedItems containsBlank="1"/>
    </cacheField>
    <cacheField name="Condiciones de operación" numFmtId="0">
      <sharedItems containsBlank="1" count="2">
        <s v="Situación de emergencia"/>
        <m/>
      </sharedItems>
    </cacheField>
    <cacheField name="Descripción de condición" numFmtId="0">
      <sharedItems containsBlank="1"/>
    </cacheField>
    <cacheField name="Aspecto ambiental" numFmtId="0">
      <sharedItems containsBlank="1" count="10">
        <s v="Generación_de_residuos"/>
        <s v="Consumo_de_materias_primas_e_insumos"/>
        <s v="Generación_de_empleo"/>
        <s v="Consumo_de_energía_eléctrica"/>
        <s v="Generación_de_Emisiones"/>
        <s v="Generación_de_vertimientos"/>
        <s v="Consumo_del_recurso_hídrico"/>
        <s v="Generación_de_derrames"/>
        <s v="Uso_de_publicidad"/>
        <m u="1"/>
      </sharedItems>
    </cacheField>
    <cacheField name="Impacto ambiental" numFmtId="0">
      <sharedItems containsBlank="1" count="20">
        <s v="Contaminación por generación de residuos aprovechables"/>
        <s v="Aprovechamiento de residuos aprovechables"/>
        <s v="Agotamiento General de los recursos naturales"/>
        <s v="Desarrollo del recurso humano"/>
        <s v="Presión sobre el recurso energético eléctrico"/>
        <s v="Contaminación por emisión de sustancias molestas (olores)"/>
        <s v="Contaminación por emisión de sustancias tóxicas"/>
        <s v="Contaminación por emisión de ruido"/>
        <s v="Contaminación por descarga por aguas residuales domésticas"/>
        <s v="Agotamiento del recurso hídrico"/>
        <s v="Contaminación del suelo"/>
        <s v="Contaminación por generación de residuos orgánicos"/>
        <s v="Contaminación por generación de residuos peligrosos"/>
        <s v="Contaminación por generación de residuos No aprovechables"/>
        <s v="Contaminación por generación de residuos de escombro"/>
        <s v="Contaminación visual"/>
        <s v="Contaminación por emisión de contaminantes criterio"/>
        <s v="Contaminación por emisión de gases de efecto invernadero (GEI)"/>
        <m u="1"/>
        <s v="Aprovechamiento del recurso hídrico" u="1"/>
      </sharedItems>
    </cacheField>
    <cacheField name="Tipo de impacto" numFmtId="0">
      <sharedItems containsBlank="1" count="3">
        <s v="Negativo"/>
        <s v="Positivo"/>
        <m u="1"/>
      </sharedItems>
    </cacheField>
    <cacheField name="Componente ambiental" numFmtId="0">
      <sharedItems/>
    </cacheField>
    <cacheField name="Probabilidad" numFmtId="0">
      <sharedItems/>
    </cacheField>
    <cacheField name="Consecuencia" numFmtId="0">
      <sharedItems/>
    </cacheField>
    <cacheField name="Valoración inicial" numFmtId="0">
      <sharedItems/>
    </cacheField>
    <cacheField name="Valor probabilidad" numFmtId="0">
      <sharedItems containsSemiMixedTypes="0" containsString="0" containsNumber="1" containsInteger="1" minValue="3" maxValue="5"/>
    </cacheField>
    <cacheField name="Valor consecuencia" numFmtId="0">
      <sharedItems containsSemiMixedTypes="0" containsString="0" containsNumber="1" containsInteger="1" minValue="1" maxValue="5"/>
    </cacheField>
    <cacheField name="Valor valoración inicial 2022" numFmtId="0">
      <sharedItems containsSemiMixedTypes="0" containsString="0" containsNumber="1" containsInteger="1" minValue="3" maxValue="25"/>
    </cacheField>
    <cacheField name="Significancia del A&amp;I inicial" numFmtId="0">
      <sharedItems/>
    </cacheField>
    <cacheField name="Control ambiental inicial" numFmtId="0">
      <sharedItems/>
    </cacheField>
    <cacheField name="Descripción de la valoración inicial y el control del aspecto e impacto ambiental 2022" numFmtId="0">
      <sharedItems/>
    </cacheField>
    <cacheField name="Unidad de medición" numFmtId="0">
      <sharedItems containsNonDate="0" containsString="0" containsBlank="1"/>
    </cacheField>
    <cacheField name="Desempeño ambiental 2021" numFmtId="0">
      <sharedItems containsNonDate="0" containsString="0" containsBlank="1"/>
    </cacheField>
    <cacheField name="Meta porcentual 2022" numFmtId="0">
      <sharedItems containsNonDate="0" containsString="0" containsBlank="1"/>
    </cacheField>
    <cacheField name="Meta unitaria 2022" numFmtId="0">
      <sharedItems containsNonDate="0" containsString="0" containsBlank="1"/>
    </cacheField>
    <cacheField name="Desempeño ambiental 2022" numFmtId="0">
      <sharedItems containsNonDate="0" containsString="0" containsBlank="1"/>
    </cacheField>
    <cacheField name="Desviación meta 2022"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5">
  <r>
    <s v="Estratégicos_x000a_Misionales_x000a_Apoyo_x000a_Evaluación"/>
    <s v="Admistración de bienes y servicios_x000a_Gestión del Talento Humano_x000a_Gestión Documental_x000a_Planeación Estrátegica_x000a_Gestión Integral para el Seguimiento y Control a los Títulos Mineros de Títulos Mineros_x000a_Gestión Integral de las Comunicaciones y Relacionamiento_x000a_Atención Integral y servicios a Grupos de Interés_x000a_Administración de Tecnologías e Información_x000a_Evaluación, Control y Mejora"/>
    <x v="0"/>
    <s v="Gestionar y efectuar seguimiento a la prestación de los servicios generales del PAR_x000a_Gestionar y efectuar seguimiento a  la prestación del servicio de vigilancia y seguridad privada del PAR_x000a_Gestionar la prestación de los servicios públicos del PAR_x000a_Realizar las actividades requeridas para garantizar la concertación de objetivos para la evaluación del desempeño de los funcionarios de carrera administrativa_x000a_Distribuir las solicitudes entre los funcionarios competentes_x000a_Gestión Documental del archivo de gestión como central_x000a_Reportar y hacer seguimiento de indicadores_x000a_Implementación del Sistema Integrado de Gestión (reporte y remisión de información)_x000a_Seguimiento a las obligaciones_x000a_Evaluación integral del expediente y generación del auto de fiscalización integral_x000a_Proceso sancionatorio en caso de incumplimiento_x000a_Evaluación de documentos técnicos_x000a_Liquidación, Causación y Gestión del Recaudo del Canon Superficiario_x000a_Ejecución y cumplimientoa la mejora continua_x000a_Gestion de las comunicaciones externas e internas_x000a_Atención y pretación de servicios_x000a_Gestión de servicios de informacion y recursos tecnológicos"/>
    <s v="Informes de ejecución de actividades del proveedor de servicios generales_x000a_Informes de ejecución de actividades del proveedor de servicios de vigilancia y seguridad privada_x000a_Remisión de documentos para el pago de los servicios públicos_x000a_Formatos de Acuerdos de gestión y de Evaluación del desempeño laboral con concertaciones en firme_x000a_Reparto entre los funcionarios competentes_x000a_Cronograma de transferencias, FUID's y actas de transferencia_x000a_Reportar y hacer seguimiento de indicadores_x000a_Cumplimiento de los requisitos del SIG_x000a_Plan de acción de fiscalización - Auto de fiscalización integral (documental)_x000a_Auto de evaluación de documento técnico/ Acto administrativo de Imposición de multas Acto administrativo de caducidad o cancelación_x000a_Generación de ingresos por canon superficiario _x000a_Trámite a solicitudes externas e internas"/>
    <s v="PAR"/>
    <s v="PAR Pasto"/>
    <x v="0"/>
    <s v="Emergencia sanitaria por pandemia COVID-19"/>
    <x v="0"/>
    <x v="0"/>
    <x v="0"/>
    <s v="Geológico - suelo"/>
    <s v="Certero"/>
    <s v="Moderada"/>
    <s v="Moderado"/>
    <n v="5"/>
    <n v="3"/>
    <n v="15"/>
    <s v="Potencialmente no tolerable"/>
    <s v="No"/>
    <s v="La sede PAR se acoge a las dispocisiones de 2*3 de presencialidad para los funcionarios, reduciendo los niveles de generación de residuos. "/>
    <m/>
    <m/>
    <m/>
    <m/>
    <m/>
    <m/>
  </r>
  <r>
    <m/>
    <m/>
    <x v="0"/>
    <m/>
    <m/>
    <m/>
    <m/>
    <x v="1"/>
    <m/>
    <x v="0"/>
    <x v="1"/>
    <x v="1"/>
    <s v="Geológico - suelo"/>
    <s v="Certero"/>
    <s v="Moderada"/>
    <s v="Moderado"/>
    <n v="5"/>
    <n v="3"/>
    <n v="15"/>
    <s v="Potencialmente no tolerable"/>
    <s v="No"/>
    <s v="La sede hace la separación de residuos y su dispocisión a través de un gestor informal quien se encarga de hacer el aprovechamiento de este tipo de residuos. "/>
    <m/>
    <m/>
    <m/>
    <m/>
    <m/>
    <m/>
  </r>
  <r>
    <m/>
    <m/>
    <x v="0"/>
    <m/>
    <m/>
    <m/>
    <m/>
    <x v="1"/>
    <m/>
    <x v="1"/>
    <x v="2"/>
    <x v="0"/>
    <s v="Geológico - suelo"/>
    <s v="Certero"/>
    <s v="Moderada"/>
    <s v="Moderado"/>
    <n v="5"/>
    <n v="3"/>
    <n v="15"/>
    <s v="Potencialmente no tolerable"/>
    <s v="No"/>
    <s v="La sede PAR se acoge a las dispocisiones de 2*3 de presencialidad para los funcionarios, reduciendo los niveles de consumo de materias primas e insumos. "/>
    <m/>
    <m/>
    <m/>
    <m/>
    <m/>
    <m/>
  </r>
  <r>
    <m/>
    <m/>
    <x v="0"/>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r>
    <m/>
    <m/>
    <x v="0"/>
    <m/>
    <m/>
    <m/>
    <m/>
    <x v="1"/>
    <m/>
    <x v="3"/>
    <x v="4"/>
    <x v="0"/>
    <s v="Energético"/>
    <s v="Certero"/>
    <s v="Alta"/>
    <s v="Alto"/>
    <n v="5"/>
    <n v="5"/>
    <n v="25"/>
    <s v="No tolerable"/>
    <s v="Si"/>
    <s v="Todas las actividades administrativas que se ejecutan en el PAR, requieren del consumo de energía, generando presión sobre este componente."/>
    <m/>
    <m/>
    <m/>
    <m/>
    <m/>
    <m/>
  </r>
  <r>
    <s v="Apoyo"/>
    <s v="Administración de Bienes y Servicios"/>
    <x v="1"/>
    <s v="Limpieza y aseo_x000a_Cafetería_x000a_Manejo de sustancias químicas_x000a_Servicios de vigilancia y seguridad privada"/>
    <s v="Registros de la ejecución contractual_x000a_Registro de ingresos y operación_x000a_Registros de control"/>
    <s v="PAR"/>
    <s v="PAR Pasto"/>
    <x v="0"/>
    <s v="Emergencia sanitaria por pandemia COVID-19"/>
    <x v="4"/>
    <x v="5"/>
    <x v="0"/>
    <s v="Atmosférico - aire"/>
    <s v="Certero"/>
    <s v="Moderada"/>
    <s v="Moderado"/>
    <n v="5"/>
    <n v="3"/>
    <n v="15"/>
    <s v="Potencialmente no tolerable"/>
    <s v="No"/>
    <s v="Las principales actividades de servicios generales, emplean sustancias que generan emisiones que provocan contaminación."/>
    <m/>
    <m/>
    <m/>
    <m/>
    <m/>
    <m/>
  </r>
  <r>
    <m/>
    <m/>
    <x v="1"/>
    <m/>
    <m/>
    <m/>
    <m/>
    <x v="1"/>
    <m/>
    <x v="4"/>
    <x v="6"/>
    <x v="0"/>
    <s v="Atmosférico - aire"/>
    <s v="Probable"/>
    <s v="Moderada"/>
    <s v="Bajo"/>
    <n v="3"/>
    <n v="3"/>
    <n v="9"/>
    <s v="Tolerable"/>
    <s v="No"/>
    <s v="Las principales actividades de servicios generales, emplean sustancias que generan emisiones que provocan contaminación."/>
    <m/>
    <m/>
    <m/>
    <m/>
    <m/>
    <m/>
  </r>
  <r>
    <m/>
    <m/>
    <x v="1"/>
    <m/>
    <m/>
    <m/>
    <m/>
    <x v="1"/>
    <m/>
    <x v="4"/>
    <x v="7"/>
    <x v="0"/>
    <s v="Atmosférico - aire"/>
    <s v="Probable"/>
    <s v="Baja"/>
    <s v="Bajo"/>
    <n v="3"/>
    <n v="1"/>
    <n v="3"/>
    <s v="Tolerable"/>
    <s v="No"/>
    <s v="La contaminación por emisiones de ruido que genera el PAR es producido por el uso de la brilladora, cuya utilización sólo es durante los fines de semana. "/>
    <m/>
    <m/>
    <m/>
    <m/>
    <m/>
    <m/>
  </r>
  <r>
    <m/>
    <m/>
    <x v="1"/>
    <m/>
    <m/>
    <m/>
    <m/>
    <x v="1"/>
    <m/>
    <x v="5"/>
    <x v="8"/>
    <x v="0"/>
    <s v="Hidrológico - agua"/>
    <s v="Certero"/>
    <s v="Moderada"/>
    <s v="Moderado"/>
    <n v="5"/>
    <n v="3"/>
    <n v="15"/>
    <s v="Potencialmente no tolerable"/>
    <s v="No"/>
    <s v="Las principales actividades de servicios generales, generan vertimientos que son descargados en la red de alcantarillado de tipo doméstico."/>
    <m/>
    <m/>
    <m/>
    <m/>
    <m/>
    <m/>
  </r>
  <r>
    <m/>
    <m/>
    <x v="1"/>
    <m/>
    <m/>
    <m/>
    <m/>
    <x v="1"/>
    <m/>
    <x v="6"/>
    <x v="9"/>
    <x v="0"/>
    <s v="Hidrológico - agua"/>
    <s v="Certero"/>
    <s v="Alta"/>
    <s v="Alto"/>
    <n v="5"/>
    <n v="5"/>
    <n v="25"/>
    <s v="No tolerable"/>
    <s v="Si"/>
    <s v="Las principales actividades de servicios generales consumen recurso hídrico."/>
    <m/>
    <m/>
    <m/>
    <m/>
    <m/>
    <m/>
  </r>
  <r>
    <m/>
    <m/>
    <x v="1"/>
    <m/>
    <m/>
    <m/>
    <m/>
    <x v="1"/>
    <m/>
    <x v="7"/>
    <x v="10"/>
    <x v="0"/>
    <s v="Geológico - suelo"/>
    <s v="Probable"/>
    <s v="Baja"/>
    <s v="Bajo"/>
    <n v="3"/>
    <n v="1"/>
    <n v="3"/>
    <s v="Tolerable"/>
    <s v="No"/>
    <s v="Las principales actividades de servicios generales, emplean sustancias que en caso de derramamiento podrían generar contaminación."/>
    <m/>
    <m/>
    <m/>
    <m/>
    <m/>
    <m/>
  </r>
  <r>
    <m/>
    <m/>
    <x v="1"/>
    <m/>
    <m/>
    <m/>
    <m/>
    <x v="1"/>
    <m/>
    <x v="0"/>
    <x v="11"/>
    <x v="0"/>
    <s v="Geológico - suelo"/>
    <s v="Probable"/>
    <s v="Moderada"/>
    <s v="Bajo"/>
    <n v="3"/>
    <n v="3"/>
    <n v="9"/>
    <s v="Tolerable"/>
    <s v="No"/>
    <s v="Las actividades de servicios generales generan contaminación por residuos en proporción a las dinámicas de operación de la sede. "/>
    <m/>
    <m/>
    <m/>
    <m/>
    <m/>
    <m/>
  </r>
  <r>
    <m/>
    <m/>
    <x v="1"/>
    <m/>
    <m/>
    <m/>
    <m/>
    <x v="1"/>
    <m/>
    <x v="0"/>
    <x v="12"/>
    <x v="0"/>
    <s v="Geológico - suelo"/>
    <s v="Probable"/>
    <s v="Moderada"/>
    <s v="Bajo"/>
    <n v="3"/>
    <n v="3"/>
    <n v="9"/>
    <s v="Tolerable"/>
    <s v="No"/>
    <s v="El desarrollo de las actividades de servicios generales requiere el uso de sustancias y generan residuos de tipo peligroso. "/>
    <m/>
    <m/>
    <m/>
    <m/>
    <m/>
    <m/>
  </r>
  <r>
    <m/>
    <m/>
    <x v="1"/>
    <m/>
    <m/>
    <m/>
    <m/>
    <x v="1"/>
    <m/>
    <x v="0"/>
    <x v="0"/>
    <x v="0"/>
    <s v="Geológico - suelo"/>
    <s v="Certero"/>
    <s v="Moderada"/>
    <s v="Moderado"/>
    <n v="5"/>
    <n v="3"/>
    <n v="15"/>
    <s v="Potencialmente no tolerable"/>
    <s v="No"/>
    <s v="Las actividades de servicios generales generan contaminación por residuos en proporción a las dinámicas de operación de la sede. "/>
    <m/>
    <m/>
    <m/>
    <m/>
    <m/>
    <m/>
  </r>
  <r>
    <m/>
    <m/>
    <x v="1"/>
    <m/>
    <m/>
    <m/>
    <m/>
    <x v="1"/>
    <m/>
    <x v="0"/>
    <x v="13"/>
    <x v="0"/>
    <s v="Geológico - suelo"/>
    <s v="Certero"/>
    <s v="Moderada"/>
    <s v="Moderado"/>
    <n v="5"/>
    <n v="3"/>
    <n v="15"/>
    <s v="Potencialmente no tolerable"/>
    <s v="No"/>
    <s v="Las actividades de servicios generales generan contaminación por residuos en proporción a las dinámicas de operación de la sede. "/>
    <m/>
    <m/>
    <m/>
    <m/>
    <m/>
    <m/>
  </r>
  <r>
    <m/>
    <m/>
    <x v="1"/>
    <m/>
    <m/>
    <m/>
    <m/>
    <x v="1"/>
    <m/>
    <x v="0"/>
    <x v="1"/>
    <x v="1"/>
    <s v="Geológico - suelo"/>
    <s v="Certero"/>
    <s v="Baja"/>
    <s v="Bajo"/>
    <n v="5"/>
    <n v="1"/>
    <n v="5"/>
    <s v="Tolerable"/>
    <s v="No"/>
    <s v="Actualmente la ciudad de Pasto cuenta con servicio de recolección de residuos aprovechables diferenciado, garantizando así el aprovechamiento en la generación de los mismos. "/>
    <m/>
    <m/>
    <m/>
    <m/>
    <m/>
    <m/>
  </r>
  <r>
    <m/>
    <m/>
    <x v="1"/>
    <m/>
    <m/>
    <m/>
    <m/>
    <x v="1"/>
    <m/>
    <x v="1"/>
    <x v="2"/>
    <x v="0"/>
    <s v="Geológico - suelo"/>
    <s v="Certero"/>
    <s v="Moderada"/>
    <s v="Moderado"/>
    <n v="5"/>
    <n v="3"/>
    <n v="15"/>
    <s v="Potencialmente no tolerable"/>
    <s v="No"/>
    <s v="La sede PAR se acoge a las dispocisiones de 2*3 de presencialidad para los funcionarios, reduciendo los niveles de consumo de materias primas e insumos. "/>
    <m/>
    <m/>
    <m/>
    <m/>
    <m/>
    <m/>
  </r>
  <r>
    <m/>
    <m/>
    <x v="1"/>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r>
    <m/>
    <m/>
    <x v="1"/>
    <m/>
    <m/>
    <m/>
    <m/>
    <x v="1"/>
    <m/>
    <x v="3"/>
    <x v="4"/>
    <x v="0"/>
    <s v="Energético"/>
    <s v="Certero"/>
    <s v="Alta"/>
    <s v="Alto"/>
    <n v="5"/>
    <n v="5"/>
    <n v="25"/>
    <s v="No tolerable"/>
    <s v="Si"/>
    <s v="Todas las actividades de servicios generales que se ejecutan en el PAR, requieren del consumo de energía, generando presión sobre este componente."/>
    <m/>
    <m/>
    <m/>
    <m/>
    <m/>
    <m/>
  </r>
  <r>
    <s v="Apoyo"/>
    <s v="Admistración de bienes y servicios_x000a_Administración de tecnologías e información_x000a_Gestión documental"/>
    <x v="2"/>
    <s v="Infraestructura (adecuaciones físicas)_x000a_Manejo de insumos y equipos_x000a_Prestación de servicios tecnológicos_x000a_Instalación de redes eléctricas_x000a_Saneamiento ambiental y limpieza técnica (Lavado de tanques y control de plagas)_x000a_Vehículos_x000a_Instalación de elementos de publicidad exterior visual"/>
    <s v="Registros e informes_x000a_Adecuaciones locativas_x000a_Servicio y reparación de equipos tecnológicos_x000a_Lavado de taques y control de plagas_x000a_Publicidad exterior "/>
    <s v="PAR"/>
    <s v="PAR Pasto"/>
    <x v="0"/>
    <s v="Emergencia sanitaria por pandemia COVID-19"/>
    <x v="4"/>
    <x v="6"/>
    <x v="0"/>
    <s v="Atmosférico - aire"/>
    <s v="Probable"/>
    <s v="Moderada"/>
    <s v="Bajo"/>
    <n v="3"/>
    <n v="3"/>
    <n v="9"/>
    <s v="Tolerable"/>
    <s v="No"/>
    <s v="El desarrollo de as actividades de mantenimiento, requieren el uso y empleo de sustancias tóxicas que pueden generar contaminación por emisiones. "/>
    <m/>
    <m/>
    <m/>
    <m/>
    <m/>
    <m/>
  </r>
  <r>
    <m/>
    <m/>
    <x v="2"/>
    <m/>
    <m/>
    <m/>
    <m/>
    <x v="1"/>
    <m/>
    <x v="4"/>
    <x v="5"/>
    <x v="0"/>
    <s v="Atmosférico - aire"/>
    <s v="Probable"/>
    <s v="Moderada"/>
    <s v="Bajo"/>
    <n v="3"/>
    <n v="3"/>
    <n v="9"/>
    <s v="Tolerable"/>
    <s v="No"/>
    <s v="Las principales actividades de mantenimiento, emplean sustancias que generan emisiones que provocan contaminación."/>
    <m/>
    <m/>
    <m/>
    <m/>
    <m/>
    <m/>
  </r>
  <r>
    <m/>
    <m/>
    <x v="2"/>
    <m/>
    <m/>
    <m/>
    <m/>
    <x v="1"/>
    <m/>
    <x v="4"/>
    <x v="7"/>
    <x v="0"/>
    <s v="Atmosférico - aire"/>
    <s v="Probable"/>
    <s v="Moderada"/>
    <s v="Bajo"/>
    <n v="3"/>
    <n v="3"/>
    <n v="9"/>
    <s v="Tolerable"/>
    <s v="No"/>
    <s v="Las actividades de operación que requieren traslado y/o comisión generan emisiones que afectan el medio ambiente y contaminan auditivamente. "/>
    <m/>
    <m/>
    <m/>
    <m/>
    <m/>
    <m/>
  </r>
  <r>
    <m/>
    <m/>
    <x v="2"/>
    <m/>
    <m/>
    <m/>
    <m/>
    <x v="1"/>
    <m/>
    <x v="5"/>
    <x v="8"/>
    <x v="0"/>
    <s v="Hidrológico - agua"/>
    <s v="Probable"/>
    <s v="Moderada"/>
    <s v="Bajo"/>
    <n v="3"/>
    <n v="3"/>
    <n v="9"/>
    <s v="Tolerable"/>
    <s v="No"/>
    <s v="Las principales actividades de mantenimiento, generan vertimientos que son descargados en la red de alcantarillado de tipo doméstico."/>
    <m/>
    <m/>
    <m/>
    <m/>
    <m/>
    <m/>
  </r>
  <r>
    <m/>
    <m/>
    <x v="2"/>
    <m/>
    <m/>
    <m/>
    <m/>
    <x v="1"/>
    <m/>
    <x v="6"/>
    <x v="9"/>
    <x v="0"/>
    <s v="Hidrológico - agua"/>
    <s v="Probable"/>
    <s v="Alta"/>
    <s v="Moderado"/>
    <n v="3"/>
    <n v="5"/>
    <n v="15"/>
    <s v="Potencialmente no tolerable"/>
    <s v="No"/>
    <s v="Las principales actividades de mantenimiento consumen recurso hídrico."/>
    <m/>
    <m/>
    <m/>
    <m/>
    <m/>
    <m/>
  </r>
  <r>
    <m/>
    <m/>
    <x v="2"/>
    <m/>
    <m/>
    <m/>
    <m/>
    <x v="1"/>
    <m/>
    <x v="7"/>
    <x v="10"/>
    <x v="0"/>
    <s v="Geológico - suelo"/>
    <s v="Probable"/>
    <s v="Moderada"/>
    <s v="Bajo"/>
    <n v="3"/>
    <n v="3"/>
    <n v="9"/>
    <s v="Tolerable"/>
    <s v="No"/>
    <s v="Las principales actividades de mantenimiento, emplean sustancias que en caso de derramamiento podrían generar contaminación."/>
    <m/>
    <m/>
    <m/>
    <m/>
    <m/>
    <m/>
  </r>
  <r>
    <m/>
    <m/>
    <x v="2"/>
    <m/>
    <m/>
    <m/>
    <m/>
    <x v="1"/>
    <m/>
    <x v="0"/>
    <x v="14"/>
    <x v="0"/>
    <s v="Geológico - suelo"/>
    <s v="Probable"/>
    <s v="Alta"/>
    <s v="Moderado"/>
    <n v="3"/>
    <n v="5"/>
    <n v="15"/>
    <s v="Potencialmente no tolerable"/>
    <s v="No"/>
    <s v="Las principales actividades de mantenimiento generan residuos de escombro que contaminan el medio ambiente."/>
    <m/>
    <m/>
    <m/>
    <m/>
    <m/>
    <m/>
  </r>
  <r>
    <m/>
    <m/>
    <x v="2"/>
    <m/>
    <m/>
    <m/>
    <m/>
    <x v="1"/>
    <m/>
    <x v="0"/>
    <x v="0"/>
    <x v="0"/>
    <s v="Geológico - suelo"/>
    <s v="Probable"/>
    <s v="Moderada"/>
    <s v="Bajo"/>
    <n v="3"/>
    <n v="3"/>
    <n v="9"/>
    <s v="Tolerable"/>
    <s v="No"/>
    <s v="Las principales actividades de mantenimiento generan residuos que contaminan el medio ambiente."/>
    <m/>
    <m/>
    <m/>
    <m/>
    <m/>
    <m/>
  </r>
  <r>
    <m/>
    <m/>
    <x v="2"/>
    <m/>
    <m/>
    <m/>
    <m/>
    <x v="1"/>
    <m/>
    <x v="0"/>
    <x v="13"/>
    <x v="0"/>
    <s v="Geológico - suelo"/>
    <s v="Probable"/>
    <s v="Moderada"/>
    <s v="Bajo"/>
    <n v="3"/>
    <n v="3"/>
    <n v="9"/>
    <s v="Tolerable"/>
    <s v="No"/>
    <s v="Las principales actividades de mantenimiento generan residuos que contaminan el medio ambiente."/>
    <m/>
    <m/>
    <m/>
    <m/>
    <m/>
    <m/>
  </r>
  <r>
    <m/>
    <m/>
    <x v="2"/>
    <m/>
    <m/>
    <m/>
    <m/>
    <x v="1"/>
    <m/>
    <x v="0"/>
    <x v="1"/>
    <x v="1"/>
    <s v="Geológico - suelo"/>
    <s v="Probable"/>
    <s v="Moderada"/>
    <s v="Bajo"/>
    <n v="3"/>
    <n v="3"/>
    <n v="9"/>
    <s v="Tolerable"/>
    <s v="No"/>
    <s v="Actualmente la ciudad de Pasto cuenta con servicio de recolección de residuos aprovechables diferenciado, garantizando así el aprovechamiento en la generación de los mismos. "/>
    <m/>
    <m/>
    <m/>
    <m/>
    <m/>
    <m/>
  </r>
  <r>
    <m/>
    <m/>
    <x v="2"/>
    <m/>
    <m/>
    <m/>
    <m/>
    <x v="1"/>
    <m/>
    <x v="0"/>
    <x v="12"/>
    <x v="0"/>
    <s v="Geológico - suelo"/>
    <s v="Certero"/>
    <s v="Moderada"/>
    <s v="Moderado"/>
    <n v="5"/>
    <n v="3"/>
    <n v="15"/>
    <s v="Potencialmente no tolerable"/>
    <s v="No"/>
    <s v="Las principales actividades de mantenimiento generan residuos que contaminan el medio ambiente."/>
    <m/>
    <m/>
    <m/>
    <m/>
    <m/>
    <m/>
  </r>
  <r>
    <m/>
    <m/>
    <x v="2"/>
    <m/>
    <m/>
    <m/>
    <m/>
    <x v="1"/>
    <m/>
    <x v="1"/>
    <x v="2"/>
    <x v="0"/>
    <s v="Geológico - suelo"/>
    <s v="Certero"/>
    <s v="Moderada"/>
    <s v="Moderado"/>
    <n v="5"/>
    <n v="3"/>
    <n v="15"/>
    <s v="Potencialmente no tolerable"/>
    <s v="No"/>
    <s v="La sede PAR con relación a las actividades de mantenimiento consume en proporcionalidad materias primas e insumos. "/>
    <m/>
    <m/>
    <m/>
    <m/>
    <m/>
    <m/>
  </r>
  <r>
    <m/>
    <m/>
    <x v="2"/>
    <m/>
    <m/>
    <m/>
    <m/>
    <x v="1"/>
    <m/>
    <x v="2"/>
    <x v="3"/>
    <x v="1"/>
    <s v="Sociocultural - social"/>
    <s v="Probable"/>
    <s v="Baja"/>
    <s v="Bajo"/>
    <n v="3"/>
    <n v="1"/>
    <n v="3"/>
    <s v="Tolerable"/>
    <s v="No"/>
    <s v="La ANM aporta a la generación de empleo con ingresos por encima del promedio y aportando a una tasa de desempleo por encima del promerio nacional. "/>
    <m/>
    <m/>
    <m/>
    <m/>
    <m/>
    <m/>
  </r>
  <r>
    <m/>
    <m/>
    <x v="2"/>
    <m/>
    <m/>
    <m/>
    <m/>
    <x v="1"/>
    <m/>
    <x v="8"/>
    <x v="15"/>
    <x v="0"/>
    <s v="Paisajístico"/>
    <s v="Certero"/>
    <s v="Baja"/>
    <s v="Bajo"/>
    <n v="5"/>
    <n v="1"/>
    <n v="5"/>
    <s v="Tolerable"/>
    <s v="No"/>
    <s v="La sede PAR cuenta con un (1) letrero exterior, cuya contaminación puede catagolarse como baja teniendo en cuenta la ubicación del Punto de Atención Regional. "/>
    <m/>
    <m/>
    <m/>
    <m/>
    <m/>
    <m/>
  </r>
  <r>
    <m/>
    <m/>
    <x v="2"/>
    <m/>
    <m/>
    <m/>
    <m/>
    <x v="1"/>
    <m/>
    <x v="3"/>
    <x v="4"/>
    <x v="0"/>
    <s v="Energético"/>
    <s v="Certero"/>
    <s v="Alta"/>
    <s v="Alto"/>
    <n v="5"/>
    <n v="5"/>
    <n v="25"/>
    <s v="No tolerable"/>
    <s v="Si"/>
    <s v="Todas las actividades de mantenimiento que se ejecutan en el PAR, requieren del consumo de energía, generando presión sobre este componente."/>
    <m/>
    <m/>
    <m/>
    <m/>
    <m/>
    <m/>
  </r>
  <r>
    <s v="Misionales"/>
    <s v="Gestión Integral de las Comunicaciones y Relacionamiento_x000a_Atención Integral y servicios a Grupos de Interés"/>
    <x v="3"/>
    <s v="Atención y respuesta de PQRS_x000a_Atención de trámites_x000a_Notificaciones_x000a_Encuestas de satisfacción"/>
    <s v="Respuesta a tramites, servicios de la ANM / Todo el portafolio se servicios estratégicos de la ANM_x000a_Respuestas a PQRS (dentro del término legal)_x000a_Informe de gestión de PQRS_x000a_Actos Administrativos notificados_x000a_Formatos de relación de autos y de resoluciones _x000a_Correo electrónico y registro en ANNA Minería _x000a_Comunicación de salida_x000a_Certificación de notificación electrónica_x000a_Prueba de entrega de la empresa de correspondencia_x000a_Registro en ANNA Minería_x000a_Constancia de ejecutoria_x000a_Comunicaciones de salida internas y externas"/>
    <s v="PAR"/>
    <s v="PAR Pasto"/>
    <x v="0"/>
    <s v="Emergencia sanitaria por pandemia COVID-19"/>
    <x v="0"/>
    <x v="0"/>
    <x v="0"/>
    <s v="Geológico - suelo"/>
    <s v="Certero"/>
    <s v="Moderada"/>
    <s v="Moderado"/>
    <n v="5"/>
    <n v="3"/>
    <n v="15"/>
    <s v="Potencialmente no tolerable"/>
    <s v="No"/>
    <s v="Las principales actividades de servicio al cliente generan residuos que contaminan el medio ambiente."/>
    <m/>
    <m/>
    <m/>
    <m/>
    <m/>
    <m/>
  </r>
  <r>
    <m/>
    <m/>
    <x v="3"/>
    <m/>
    <m/>
    <m/>
    <m/>
    <x v="1"/>
    <m/>
    <x v="0"/>
    <x v="1"/>
    <x v="1"/>
    <s v="Geológico - suelo"/>
    <s v="Certero"/>
    <s v="Moderada"/>
    <s v="Moderado"/>
    <n v="5"/>
    <n v="3"/>
    <n v="15"/>
    <s v="Potencialmente no tolerable"/>
    <s v="No"/>
    <s v="Actualmente la ciudad de Pasto cuenta con servicio de recolección de residuos aprovechables diferenciado, garantizando así el aprovechamiento en la generación de los mismos. "/>
    <m/>
    <m/>
    <m/>
    <m/>
    <m/>
    <m/>
  </r>
  <r>
    <m/>
    <m/>
    <x v="3"/>
    <m/>
    <m/>
    <m/>
    <m/>
    <x v="1"/>
    <m/>
    <x v="1"/>
    <x v="2"/>
    <x v="0"/>
    <s v="Geológico - suelo"/>
    <s v="Certero"/>
    <s v="Moderada"/>
    <s v="Moderado"/>
    <n v="5"/>
    <n v="3"/>
    <n v="15"/>
    <s v="Potencialmente no tolerable"/>
    <s v="No"/>
    <s v="La sede PAR se acoge a las dispocisiones de 2*3 de presencialidad para los funcionarios, reduciendo los niveles de consumo de materias primas e insumos. "/>
    <m/>
    <m/>
    <m/>
    <m/>
    <m/>
    <m/>
  </r>
  <r>
    <m/>
    <m/>
    <x v="3"/>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r>
    <m/>
    <m/>
    <x v="3"/>
    <m/>
    <m/>
    <m/>
    <m/>
    <x v="1"/>
    <m/>
    <x v="3"/>
    <x v="4"/>
    <x v="0"/>
    <s v="Energético"/>
    <s v="Certero"/>
    <s v="Alta"/>
    <s v="Alto"/>
    <n v="5"/>
    <n v="5"/>
    <n v="25"/>
    <s v="No tolerable"/>
    <s v="Si"/>
    <s v="Todas las actividades de servicio al cliente que se ejecutan en el PAR, requieren del consumo de energía, generando presión sobre este componente."/>
    <m/>
    <m/>
    <m/>
    <m/>
    <m/>
    <m/>
  </r>
  <r>
    <s v="Misionales"/>
    <s v="Gestión Integral para el Seguimiento y control a los Títulos Mineros"/>
    <x v="4"/>
    <s v="Fiscalización Integral _x000a_Inspección de Campo"/>
    <s v="Auto de fiscalización integral_x000a_Acto administrativos_x000a_Concepto Técnico"/>
    <s v="PAR"/>
    <s v="PAR Pasto"/>
    <x v="0"/>
    <s v="Emergencia sanitaria por pandemia COVID-20"/>
    <x v="0"/>
    <x v="12"/>
    <x v="0"/>
    <s v="Geológico - suelo"/>
    <s v="Certero"/>
    <s v="Moderada"/>
    <s v="Moderado"/>
    <n v="5"/>
    <n v="3"/>
    <n v="15"/>
    <s v="Potencialmente no tolerable"/>
    <s v="No"/>
    <s v="Las actividades de operación que requieren traslado y/o comisión generan residuos peligrosos que contaminan el medio ambiente."/>
    <m/>
    <m/>
    <m/>
    <m/>
    <m/>
    <m/>
  </r>
  <r>
    <m/>
    <m/>
    <x v="4"/>
    <m/>
    <m/>
    <m/>
    <m/>
    <x v="1"/>
    <m/>
    <x v="4"/>
    <x v="16"/>
    <x v="0"/>
    <s v="Atmosférico - aire"/>
    <s v="Certero"/>
    <s v="Alta"/>
    <s v="Alto"/>
    <n v="5"/>
    <n v="5"/>
    <n v="25"/>
    <s v="No tolerable"/>
    <s v="Si"/>
    <s v="Las actividades de operación que requieren traslado y/o comisión generan emisiones con contaminantes criterio que afectan el medio ambiente."/>
    <m/>
    <m/>
    <m/>
    <m/>
    <m/>
    <m/>
  </r>
  <r>
    <m/>
    <m/>
    <x v="4"/>
    <m/>
    <m/>
    <m/>
    <m/>
    <x v="1"/>
    <m/>
    <x v="4"/>
    <x v="17"/>
    <x v="0"/>
    <s v="Atmosférico - aire"/>
    <s v="Certero"/>
    <s v="Alta"/>
    <s v="Alto"/>
    <n v="5"/>
    <n v="5"/>
    <n v="25"/>
    <s v="No tolerable"/>
    <s v="Si"/>
    <s v="Las actividades de operación que requieren traslado y/o comisión generan emisiones GEI que afectan el medio ambiente."/>
    <m/>
    <m/>
    <m/>
    <m/>
    <m/>
    <m/>
  </r>
  <r>
    <m/>
    <m/>
    <x v="4"/>
    <m/>
    <m/>
    <m/>
    <m/>
    <x v="1"/>
    <m/>
    <x v="4"/>
    <x v="7"/>
    <x v="0"/>
    <s v="Atmosférico - aire"/>
    <s v="Probable"/>
    <s v="Baja"/>
    <s v="Bajo"/>
    <n v="3"/>
    <n v="1"/>
    <n v="3"/>
    <s v="Tolerable"/>
    <s v="No"/>
    <s v="Las actividades de operación que requieren traslado y/o comisión generan emisiones que afectan el medio ambiente y contaminan auditivamente."/>
    <m/>
    <m/>
    <m/>
    <m/>
    <m/>
    <m/>
  </r>
  <r>
    <m/>
    <m/>
    <x v="4"/>
    <m/>
    <m/>
    <m/>
    <m/>
    <x v="1"/>
    <m/>
    <x v="7"/>
    <x v="10"/>
    <x v="0"/>
    <s v="Atmosférico - aire"/>
    <s v="Probable"/>
    <s v="Baja"/>
    <s v="Bajo"/>
    <n v="3"/>
    <n v="1"/>
    <n v="3"/>
    <s v="Tolerable"/>
    <s v="No"/>
    <s v="Las principales actividades de traslado y/o comisiónes, emplean sustancias que en caso de derramamiento podrían generar contaminación."/>
    <m/>
    <m/>
    <m/>
    <m/>
    <m/>
    <m/>
  </r>
  <r>
    <m/>
    <m/>
    <x v="4"/>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Dinámica1" cacheId="15388" applyNumberFormats="0" applyBorderFormats="0" applyFontFormats="0" applyPatternFormats="0" applyAlignmentFormats="0" applyWidthHeightFormats="1" dataCaption="Valores" updatedVersion="6" minRefreshableVersion="3" useAutoFormatting="1" itemPrintTitles="1" createdVersion="8" indent="0" compact="0" compactData="0" multipleFieldFilters="0">
  <location ref="A7:C17" firstHeaderRow="1" firstDataRow="1" firstDataCol="2" rowPageCount="3" colPageCount="1"/>
  <pivotFields count="28">
    <pivotField compact="0" outline="0" showAll="0"/>
    <pivotField compact="0" outline="0" showAll="0"/>
    <pivotField axis="axisPage" compact="0" outline="0" showAll="0">
      <items count="7">
        <item m="1" x="5"/>
        <item x="0"/>
        <item x="1"/>
        <item x="2"/>
        <item x="3"/>
        <item x="4"/>
        <item t="default"/>
      </items>
    </pivotField>
    <pivotField compact="0" outline="0" showAll="0"/>
    <pivotField compact="0" outline="0" showAll="0"/>
    <pivotField compact="0" outline="0" showAll="0"/>
    <pivotField compact="0" outline="0" showAll="0"/>
    <pivotField axis="axisPage" compact="0" outline="0" showAll="0">
      <items count="3">
        <item x="1"/>
        <item x="0"/>
        <item t="default"/>
      </items>
    </pivotField>
    <pivotField compact="0" outline="0" showAll="0"/>
    <pivotField axis="axisRow" compact="0" outline="0" showAll="0">
      <items count="11">
        <item sd="0" x="6"/>
        <item sd="0" m="1" x="9"/>
        <item sd="0" x="0"/>
        <item sd="0" x="1"/>
        <item sd="0" x="2"/>
        <item sd="0" x="3"/>
        <item sd="0" x="4"/>
        <item sd="0" x="5"/>
        <item sd="0" x="7"/>
        <item sd="0" x="8"/>
        <item t="default"/>
      </items>
    </pivotField>
    <pivotField axis="axisRow" compact="0" outline="0" showAll="0">
      <items count="21">
        <item m="1" x="19"/>
        <item m="1" x="18"/>
        <item x="12"/>
        <item x="0"/>
        <item x="1"/>
        <item x="2"/>
        <item x="3"/>
        <item x="4"/>
        <item x="5"/>
        <item x="6"/>
        <item x="8"/>
        <item x="9"/>
        <item x="10"/>
        <item x="11"/>
        <item x="13"/>
        <item x="7"/>
        <item x="14"/>
        <item x="15"/>
        <item x="16"/>
        <item x="17"/>
        <item t="default"/>
      </items>
    </pivotField>
    <pivotField axis="axisPage" compact="0" outline="0" showAll="0">
      <items count="4">
        <item m="1" x="2"/>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10">
    <i>
      <x/>
    </i>
    <i>
      <x v="2"/>
    </i>
    <i>
      <x v="3"/>
    </i>
    <i>
      <x v="4"/>
    </i>
    <i>
      <x v="5"/>
    </i>
    <i>
      <x v="6"/>
    </i>
    <i>
      <x v="7"/>
    </i>
    <i>
      <x v="8"/>
    </i>
    <i>
      <x v="9"/>
    </i>
    <i t="grand">
      <x/>
    </i>
  </rowItems>
  <colItems count="1">
    <i/>
  </colItems>
  <pageFields count="3">
    <pageField fld="2" hier="-1"/>
    <pageField fld="11" hier="-1"/>
    <pageField fld="7" hier="-1"/>
  </pageFields>
  <dataFields count="1">
    <dataField name="Promedio de Valor valoración inicial 2022" fld="18" subtotal="average" baseField="9" baseItem="0" numFmtId="1"/>
  </dataFields>
  <formats count="66">
    <format dxfId="70">
      <pivotArea dataOnly="0" labelOnly="1" outline="0" axis="axisValues" fieldPosition="0"/>
    </format>
    <format dxfId="71">
      <pivotArea field="9" type="button" dataOnly="0" labelOnly="1" outline="0" axis="axisRow" fieldPosition="0"/>
    </format>
    <format dxfId="72">
      <pivotArea field="10" type="button" dataOnly="0" labelOnly="1" outline="0" axis="axisRow" fieldPosition="1"/>
    </format>
    <format dxfId="73">
      <pivotArea dataOnly="0" labelOnly="1" outline="0" axis="axisValues" fieldPosition="0"/>
    </format>
    <format dxfId="74">
      <pivotArea field="9" type="button" dataOnly="0" labelOnly="1" outline="0" axis="axisRow" fieldPosition="0"/>
    </format>
    <format dxfId="75">
      <pivotArea field="10" type="button" dataOnly="0" labelOnly="1" outline="0" axis="axisRow" fieldPosition="1"/>
    </format>
    <format dxfId="76">
      <pivotArea dataOnly="0" labelOnly="1" outline="0" axis="axisValues" fieldPosition="0"/>
    </format>
    <format dxfId="77">
      <pivotArea type="all" dataOnly="0" outline="0" fieldPosition="0"/>
    </format>
    <format dxfId="78">
      <pivotArea outline="0" collapsedLevelsAreSubtotals="1" fieldPosition="0"/>
    </format>
    <format dxfId="79">
      <pivotArea field="9" type="button" dataOnly="0" labelOnly="1" outline="0" axis="axisRow" fieldPosition="0"/>
    </format>
    <format dxfId="80">
      <pivotArea field="10" type="button" dataOnly="0" labelOnly="1" outline="0" axis="axisRow" fieldPosition="1"/>
    </format>
    <format dxfId="81">
      <pivotArea dataOnly="0" labelOnly="1" outline="0" fieldPosition="0">
        <references count="1">
          <reference field="9" count="0"/>
        </references>
      </pivotArea>
    </format>
    <format dxfId="82">
      <pivotArea dataOnly="0" labelOnly="1" outline="0" fieldPosition="0">
        <references count="1">
          <reference field="9" count="1" defaultSubtotal="1">
            <x v="1"/>
          </reference>
        </references>
      </pivotArea>
    </format>
    <format dxfId="83">
      <pivotArea dataOnly="0" labelOnly="1" grandRow="1" outline="0" fieldPosition="0"/>
    </format>
    <format dxfId="84">
      <pivotArea dataOnly="0" labelOnly="1" outline="0" fieldPosition="0">
        <references count="2">
          <reference field="9" count="1" selected="0">
            <x v="1"/>
          </reference>
          <reference field="10" count="1">
            <x v="1"/>
          </reference>
        </references>
      </pivotArea>
    </format>
    <format dxfId="85">
      <pivotArea dataOnly="0" labelOnly="1" outline="0" axis="axisValues" fieldPosition="0"/>
    </format>
    <format dxfId="86">
      <pivotArea type="all" dataOnly="0" outline="0" fieldPosition="0"/>
    </format>
    <format dxfId="87">
      <pivotArea outline="0" collapsedLevelsAreSubtotals="1" fieldPosition="0"/>
    </format>
    <format dxfId="88">
      <pivotArea field="9" type="button" dataOnly="0" labelOnly="1" outline="0" axis="axisRow" fieldPosition="0"/>
    </format>
    <format dxfId="89">
      <pivotArea field="10" type="button" dataOnly="0" labelOnly="1" outline="0" axis="axisRow" fieldPosition="1"/>
    </format>
    <format dxfId="90">
      <pivotArea dataOnly="0" labelOnly="1" outline="0" fieldPosition="0">
        <references count="1">
          <reference field="9" count="0"/>
        </references>
      </pivotArea>
    </format>
    <format dxfId="91">
      <pivotArea dataOnly="0" labelOnly="1" outline="0" fieldPosition="0">
        <references count="1">
          <reference field="9" count="1" defaultSubtotal="1">
            <x v="1"/>
          </reference>
        </references>
      </pivotArea>
    </format>
    <format dxfId="92">
      <pivotArea dataOnly="0" labelOnly="1" grandRow="1" outline="0" fieldPosition="0"/>
    </format>
    <format dxfId="93">
      <pivotArea dataOnly="0" labelOnly="1" outline="0" fieldPosition="0">
        <references count="2">
          <reference field="9" count="1" selected="0">
            <x v="1"/>
          </reference>
          <reference field="10" count="1">
            <x v="1"/>
          </reference>
        </references>
      </pivotArea>
    </format>
    <format dxfId="94">
      <pivotArea dataOnly="0" labelOnly="1" outline="0" axis="axisValues" fieldPosition="0"/>
    </format>
    <format dxfId="95">
      <pivotArea outline="0" fieldPosition="0">
        <references count="1">
          <reference field="9" count="0" selected="0"/>
        </references>
      </pivotArea>
    </format>
    <format dxfId="96">
      <pivotArea field="9" type="button" dataOnly="0" labelOnly="1" outline="0" axis="axisRow" fieldPosition="0"/>
    </format>
    <format dxfId="97">
      <pivotArea field="10" type="button" dataOnly="0" labelOnly="1" outline="0" axis="axisRow" fieldPosition="1"/>
    </format>
    <format dxfId="98">
      <pivotArea dataOnly="0" labelOnly="1" outline="0" fieldPosition="0">
        <references count="1">
          <reference field="9" count="0"/>
        </references>
      </pivotArea>
    </format>
    <format dxfId="99">
      <pivotArea dataOnly="0" labelOnly="1" outline="0" axis="axisValues" fieldPosition="0"/>
    </format>
    <format dxfId="100">
      <pivotArea outline="0" collapsedLevelsAreSubtotals="1" fieldPosition="0"/>
    </format>
    <format dxfId="101">
      <pivotArea outline="0" collapsedLevelsAreSubtotals="1" fieldPosition="0"/>
    </format>
    <format dxfId="102">
      <pivotArea type="all" dataOnly="0" outline="0" fieldPosition="0"/>
    </format>
    <format dxfId="103">
      <pivotArea outline="0" collapsedLevelsAreSubtotals="1" fieldPosition="0"/>
    </format>
    <format dxfId="104">
      <pivotArea field="9" type="button" dataOnly="0" labelOnly="1" outline="0" axis="axisRow" fieldPosition="0"/>
    </format>
    <format dxfId="105">
      <pivotArea field="10" type="button" dataOnly="0" labelOnly="1" outline="0" axis="axisRow" fieldPosition="1"/>
    </format>
    <format dxfId="106">
      <pivotArea dataOnly="0" labelOnly="1" outline="0" fieldPosition="0">
        <references count="1">
          <reference field="9" count="0"/>
        </references>
      </pivotArea>
    </format>
    <format dxfId="107">
      <pivotArea dataOnly="0" labelOnly="1" outline="0" fieldPosition="0">
        <references count="1">
          <reference field="9" count="0" defaultSubtotal="1"/>
        </references>
      </pivotArea>
    </format>
    <format dxfId="108">
      <pivotArea dataOnly="0" labelOnly="1" grandRow="1" outline="0" fieldPosition="0"/>
    </format>
    <format dxfId="109">
      <pivotArea dataOnly="0" labelOnly="1" outline="0" fieldPosition="0">
        <references count="2">
          <reference field="9" count="1" selected="0">
            <x v="0"/>
          </reference>
          <reference field="10" count="1">
            <x v="11"/>
          </reference>
        </references>
      </pivotArea>
    </format>
    <format dxfId="110">
      <pivotArea dataOnly="0" labelOnly="1" outline="0" fieldPosition="0">
        <references count="2">
          <reference field="9" count="1" selected="0">
            <x v="2"/>
          </reference>
          <reference field="10" count="6">
            <x v="2"/>
            <x v="3"/>
            <x v="4"/>
            <x v="13"/>
            <x v="14"/>
            <x v="16"/>
          </reference>
        </references>
      </pivotArea>
    </format>
    <format dxfId="111">
      <pivotArea dataOnly="0" labelOnly="1" outline="0" fieldPosition="0">
        <references count="2">
          <reference field="9" count="1" selected="0">
            <x v="3"/>
          </reference>
          <reference field="10" count="1">
            <x v="5"/>
          </reference>
        </references>
      </pivotArea>
    </format>
    <format dxfId="112">
      <pivotArea dataOnly="0" labelOnly="1" outline="0" fieldPosition="0">
        <references count="2">
          <reference field="9" count="1" selected="0">
            <x v="4"/>
          </reference>
          <reference field="10" count="1">
            <x v="6"/>
          </reference>
        </references>
      </pivotArea>
    </format>
    <format dxfId="113">
      <pivotArea dataOnly="0" labelOnly="1" outline="0" fieldPosition="0">
        <references count="2">
          <reference field="9" count="1" selected="0">
            <x v="5"/>
          </reference>
          <reference field="10" count="1">
            <x v="7"/>
          </reference>
        </references>
      </pivotArea>
    </format>
    <format dxfId="114">
      <pivotArea dataOnly="0" labelOnly="1" outline="0" fieldPosition="0">
        <references count="2">
          <reference field="9" count="1" selected="0">
            <x v="6"/>
          </reference>
          <reference field="10" count="5">
            <x v="8"/>
            <x v="9"/>
            <x v="15"/>
            <x v="18"/>
            <x v="19"/>
          </reference>
        </references>
      </pivotArea>
    </format>
    <format dxfId="115">
      <pivotArea dataOnly="0" labelOnly="1" outline="0" fieldPosition="0">
        <references count="2">
          <reference field="9" count="1" selected="0">
            <x v="7"/>
          </reference>
          <reference field="10" count="1">
            <x v="10"/>
          </reference>
        </references>
      </pivotArea>
    </format>
    <format dxfId="116">
      <pivotArea dataOnly="0" labelOnly="1" outline="0" fieldPosition="0">
        <references count="2">
          <reference field="9" count="1" selected="0">
            <x v="8"/>
          </reference>
          <reference field="10" count="1">
            <x v="12"/>
          </reference>
        </references>
      </pivotArea>
    </format>
    <format dxfId="117">
      <pivotArea dataOnly="0" labelOnly="1" outline="0" fieldPosition="0">
        <references count="2">
          <reference field="9" count="1" selected="0">
            <x v="9"/>
          </reference>
          <reference field="10" count="1">
            <x v="17"/>
          </reference>
        </references>
      </pivotArea>
    </format>
    <format dxfId="118">
      <pivotArea dataOnly="0" labelOnly="1" outline="0" axis="axisValues" fieldPosition="0"/>
    </format>
    <format dxfId="119">
      <pivotArea type="all" dataOnly="0" outline="0" fieldPosition="0"/>
    </format>
    <format dxfId="120">
      <pivotArea outline="0" collapsedLevelsAreSubtotals="1" fieldPosition="0"/>
    </format>
    <format dxfId="121">
      <pivotArea field="9" type="button" dataOnly="0" labelOnly="1" outline="0" axis="axisRow" fieldPosition="0"/>
    </format>
    <format dxfId="122">
      <pivotArea field="10" type="button" dataOnly="0" labelOnly="1" outline="0" axis="axisRow" fieldPosition="1"/>
    </format>
    <format dxfId="123">
      <pivotArea dataOnly="0" labelOnly="1" outline="0" fieldPosition="0">
        <references count="1">
          <reference field="9" count="0"/>
        </references>
      </pivotArea>
    </format>
    <format dxfId="124">
      <pivotArea dataOnly="0" labelOnly="1" outline="0" fieldPosition="0">
        <references count="1">
          <reference field="9" count="0" defaultSubtotal="1"/>
        </references>
      </pivotArea>
    </format>
    <format dxfId="125">
      <pivotArea dataOnly="0" labelOnly="1" grandRow="1" outline="0" fieldPosition="0"/>
    </format>
    <format dxfId="126">
      <pivotArea dataOnly="0" labelOnly="1" outline="0" fieldPosition="0">
        <references count="2">
          <reference field="9" count="1" selected="0">
            <x v="0"/>
          </reference>
          <reference field="10" count="1">
            <x v="11"/>
          </reference>
        </references>
      </pivotArea>
    </format>
    <format dxfId="127">
      <pivotArea dataOnly="0" labelOnly="1" outline="0" fieldPosition="0">
        <references count="2">
          <reference field="9" count="1" selected="0">
            <x v="2"/>
          </reference>
          <reference field="10" count="6">
            <x v="2"/>
            <x v="3"/>
            <x v="4"/>
            <x v="13"/>
            <x v="14"/>
            <x v="16"/>
          </reference>
        </references>
      </pivotArea>
    </format>
    <format dxfId="128">
      <pivotArea dataOnly="0" labelOnly="1" outline="0" fieldPosition="0">
        <references count="2">
          <reference field="9" count="1" selected="0">
            <x v="3"/>
          </reference>
          <reference field="10" count="1">
            <x v="5"/>
          </reference>
        </references>
      </pivotArea>
    </format>
    <format dxfId="129">
      <pivotArea dataOnly="0" labelOnly="1" outline="0" fieldPosition="0">
        <references count="2">
          <reference field="9" count="1" selected="0">
            <x v="4"/>
          </reference>
          <reference field="10" count="1">
            <x v="6"/>
          </reference>
        </references>
      </pivotArea>
    </format>
    <format dxfId="130">
      <pivotArea dataOnly="0" labelOnly="1" outline="0" fieldPosition="0">
        <references count="2">
          <reference field="9" count="1" selected="0">
            <x v="5"/>
          </reference>
          <reference field="10" count="1">
            <x v="7"/>
          </reference>
        </references>
      </pivotArea>
    </format>
    <format dxfId="131">
      <pivotArea dataOnly="0" labelOnly="1" outline="0" fieldPosition="0">
        <references count="2">
          <reference field="9" count="1" selected="0">
            <x v="6"/>
          </reference>
          <reference field="10" count="5">
            <x v="8"/>
            <x v="9"/>
            <x v="15"/>
            <x v="18"/>
            <x v="19"/>
          </reference>
        </references>
      </pivotArea>
    </format>
    <format dxfId="132">
      <pivotArea dataOnly="0" labelOnly="1" outline="0" fieldPosition="0">
        <references count="2">
          <reference field="9" count="1" selected="0">
            <x v="7"/>
          </reference>
          <reference field="10" count="1">
            <x v="10"/>
          </reference>
        </references>
      </pivotArea>
    </format>
    <format dxfId="133">
      <pivotArea dataOnly="0" labelOnly="1" outline="0" fieldPosition="0">
        <references count="2">
          <reference field="9" count="1" selected="0">
            <x v="8"/>
          </reference>
          <reference field="10" count="1">
            <x v="12"/>
          </reference>
        </references>
      </pivotArea>
    </format>
    <format dxfId="134">
      <pivotArea dataOnly="0" labelOnly="1" outline="0" fieldPosition="0">
        <references count="2">
          <reference field="9" count="1" selected="0">
            <x v="9"/>
          </reference>
          <reference field="10" count="1">
            <x v="17"/>
          </reference>
        </references>
      </pivotArea>
    </format>
    <format dxfId="135">
      <pivotArea dataOnly="0" labelOnly="1" outline="0" axis="axisValues" fieldPosition="0"/>
    </format>
  </formats>
  <conditionalFormats count="4">
    <conditionalFormat priority="1">
      <pivotAreas count="1">
        <pivotArea type="data" outline="0" collapsedLevelsAreSubtotals="1" fieldPosition="0">
          <references count="2">
            <reference field="4294967294" count="1" selected="0">
              <x v="0"/>
            </reference>
            <reference field="9" count="9" selected="0" defaultSubtotal="1">
              <x v="0"/>
              <x v="2"/>
              <x v="3"/>
              <x v="4"/>
              <x v="5"/>
              <x v="6"/>
              <x v="7"/>
              <x v="8"/>
              <x v="9"/>
            </reference>
          </references>
        </pivotArea>
      </pivotAreas>
    </conditionalFormat>
    <conditionalFormat priority="2">
      <pivotAreas count="1">
        <pivotArea type="data" outline="0" collapsedLevelsAreSubtotals="1" fieldPosition="0">
          <references count="2">
            <reference field="4294967294" count="1" selected="0">
              <x v="0"/>
            </reference>
            <reference field="9" count="9" selected="0" defaultSubtotal="1">
              <x v="0"/>
              <x v="2"/>
              <x v="3"/>
              <x v="4"/>
              <x v="5"/>
              <x v="6"/>
              <x v="7"/>
              <x v="8"/>
              <x v="9"/>
            </reference>
          </references>
        </pivotArea>
      </pivotAreas>
    </conditionalFormat>
    <conditionalFormat priority="3">
      <pivotAreas count="1">
        <pivotArea type="data" outline="0" collapsedLevelsAreSubtotals="1" fieldPosition="0">
          <references count="2">
            <reference field="4294967294" count="1" selected="0">
              <x v="0"/>
            </reference>
            <reference field="9" count="9" selected="0" defaultSubtotal="1">
              <x v="0"/>
              <x v="2"/>
              <x v="3"/>
              <x v="4"/>
              <x v="5"/>
              <x v="6"/>
              <x v="7"/>
              <x v="8"/>
              <x v="9"/>
            </reference>
          </references>
        </pivotArea>
      </pivotAreas>
    </conditionalFormat>
    <conditionalFormat priority="4">
      <pivotAreas count="1">
        <pivotArea type="data" outline="0" collapsedLevelsAreSubtotals="1" fieldPosition="0">
          <references count="2">
            <reference field="4294967294" count="1" selected="0">
              <x v="0"/>
            </reference>
            <reference field="9" count="9" selected="0" defaultSubtotal="1">
              <x v="0"/>
              <x v="2"/>
              <x v="3"/>
              <x v="4"/>
              <x v="5"/>
              <x v="6"/>
              <x v="7"/>
              <x v="8"/>
              <x v="9"/>
            </reference>
          </references>
        </pivotArea>
      </pivotAreas>
    </conditionalFormat>
  </conditional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A1:A6" totalsRowShown="0" headerRowDxfId="69" dataDxfId="68">
  <autoFilter ref="A1:A6" xr:uid="{00000000-0009-0000-0100-000008000000}"/>
  <tableColumns count="1">
    <tableColumn id="1" xr3:uid="{00000000-0010-0000-0000-000001000000}" name="ESSM" dataDxfId="6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L1:L2" totalsRowShown="0" headerRowDxfId="42" dataDxfId="41">
  <autoFilter ref="L1:L2" xr:uid="{00000000-0009-0000-0100-000012000000}"/>
  <tableColumns count="1">
    <tableColumn id="1" xr3:uid="{00000000-0010-0000-0900-000001000000}" name="Generación_de_empleo" dataDxfId="4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M1:M2" totalsRowShown="0" headerRowDxfId="39" dataDxfId="38">
  <autoFilter ref="M1:M2" xr:uid="{00000000-0009-0000-0100-000013000000}"/>
  <tableColumns count="1">
    <tableColumn id="1" xr3:uid="{00000000-0010-0000-0A00-000001000000}" name="Uso_de_publicidad" dataDxfId="3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N1:N2" totalsRowShown="0" headerRowDxfId="36" dataDxfId="35">
  <autoFilter ref="N1:N2" xr:uid="{00000000-0009-0000-0100-000014000000}"/>
  <tableColumns count="1">
    <tableColumn id="1" xr3:uid="{00000000-0010-0000-0B00-000001000000}" name="Consumo_de_energía_eléctrica" dataDxfId="3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O1:O3" totalsRowShown="0" headerRowDxfId="33" dataDxfId="32">
  <autoFilter ref="O1:O3" xr:uid="{00000000-0009-0000-0100-000015000000}"/>
  <tableColumns count="1">
    <tableColumn id="1" xr3:uid="{00000000-0010-0000-0C00-000001000000}" name="Tipo de impacto" dataDxfId="3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P1:P9" totalsRowShown="0" headerRowDxfId="30" dataDxfId="29">
  <autoFilter ref="P1:P9" xr:uid="{00000000-0009-0000-0100-000016000000}"/>
  <tableColumns count="1">
    <tableColumn id="1" xr3:uid="{00000000-0010-0000-0D00-000001000000}" name="Componente Ambiental" dataDxfId="28"/>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Q1:Q4" totalsRowShown="0" headerRowDxfId="27" dataDxfId="26">
  <autoFilter ref="Q1:Q4" xr:uid="{00000000-0009-0000-0100-000017000000}"/>
  <tableColumns count="1">
    <tableColumn id="1" xr3:uid="{00000000-0010-0000-0E00-000001000000}" name="Probabilidad" dataDxfId="25"/>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R1:R4" totalsRowShown="0" headerRowDxfId="24" dataDxfId="23">
  <autoFilter ref="R1:R4" xr:uid="{00000000-0009-0000-0100-000018000000}"/>
  <tableColumns count="1">
    <tableColumn id="1" xr3:uid="{00000000-0010-0000-0F00-000001000000}" name="Valor probabilidad" dataDxfId="22"/>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S1:S4" totalsRowShown="0" headerRowDxfId="21" dataDxfId="20">
  <autoFilter ref="S1:S4" xr:uid="{00000000-0009-0000-0100-000019000000}"/>
  <tableColumns count="1">
    <tableColumn id="1" xr3:uid="{00000000-0010-0000-1000-000001000000}" name="Consecuencia" dataDxfId="19"/>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T1:T4" totalsRowShown="0" headerRowDxfId="18" dataDxfId="17">
  <autoFilter ref="T1:T4" xr:uid="{00000000-0009-0000-0100-00001A000000}"/>
  <tableColumns count="1">
    <tableColumn id="1" xr3:uid="{00000000-0010-0000-1100-000001000000}" name="Valor consecuencia" dataDxfId="1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U1:U4" totalsRowShown="0" headerRowDxfId="15" dataDxfId="14">
  <autoFilter ref="U1:U4" xr:uid="{00000000-0009-0000-0100-00001C000000}"/>
  <tableColumns count="1">
    <tableColumn id="1" xr3:uid="{00000000-0010-0000-1200-000001000000}" name="Significancia"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B1:B5" totalsRowShown="0" headerRowDxfId="66" dataDxfId="65">
  <autoFilter ref="B1:B5" xr:uid="{00000000-0009-0000-0100-000009000000}"/>
  <tableColumns count="1">
    <tableColumn id="1" xr3:uid="{00000000-0010-0000-0100-000001000000}" name="PASSM" dataDxfId="6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E1:E6" totalsRowShown="0" headerRowDxfId="12" dataDxfId="11">
  <autoFilter ref="E1:E6" xr:uid="{00000000-0009-0000-0100-00001D000000}"/>
  <tableColumns count="1">
    <tableColumn id="1" xr3:uid="{00000000-0010-0000-1300-000001000000}" name="Generación_de_Emisiones" dataDxfId="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C1:C13" totalsRowShown="0" headerRowDxfId="63" dataDxfId="62">
  <autoFilter ref="C1:C13" xr:uid="{00000000-0009-0000-0100-00000A000000}"/>
  <tableColumns count="1">
    <tableColumn id="1" xr3:uid="{00000000-0010-0000-0200-000001000000}" name="PAR" dataDxfId="6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F1:F3" totalsRowShown="0" headerRowDxfId="60" dataDxfId="59">
  <autoFilter ref="F1:F3" xr:uid="{00000000-0009-0000-0100-00000C000000}"/>
  <tableColumns count="1">
    <tableColumn id="1" xr3:uid="{00000000-0010-0000-0300-000001000000}" name="Generación_de_vertimientos" dataDxfId="5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G1:G3" totalsRowShown="0" headerRowDxfId="57" dataDxfId="56">
  <autoFilter ref="G1:G3" xr:uid="{00000000-0009-0000-0100-00000D000000}"/>
  <tableColumns count="1">
    <tableColumn id="1" xr3:uid="{00000000-0010-0000-0400-000001000000}" name="Consumo_del_recurso_hídrico" dataDxfId="5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H1:H2" totalsRowShown="0" headerRowDxfId="54" dataDxfId="53">
  <autoFilter ref="H1:H2" xr:uid="{00000000-0009-0000-0100-00000E000000}"/>
  <tableColumns count="1">
    <tableColumn id="1" xr3:uid="{00000000-0010-0000-0500-000001000000}" name="Ocupación_del_suelo" dataDxfId="5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I1:I2" totalsRowShown="0" headerRowDxfId="51" dataDxfId="50">
  <autoFilter ref="I1:I2" xr:uid="{00000000-0009-0000-0100-00000F000000}"/>
  <tableColumns count="1">
    <tableColumn id="1" xr3:uid="{00000000-0010-0000-0600-000001000000}" name="Generación_de_derrames" dataDxfId="4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J1:J7" totalsRowShown="0" headerRowDxfId="48" dataDxfId="47">
  <autoFilter ref="J1:J7" xr:uid="{00000000-0009-0000-0100-000010000000}"/>
  <tableColumns count="1">
    <tableColumn id="1" xr3:uid="{00000000-0010-0000-0700-000001000000}" name="Generación_de_residuos" dataDxfId="4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K1:K2" totalsRowShown="0" headerRowDxfId="45" dataDxfId="44">
  <autoFilter ref="K1:K2" xr:uid="{00000000-0009-0000-0100-000011000000}"/>
  <tableColumns count="1">
    <tableColumn id="1" xr3:uid="{00000000-0010-0000-0800-000001000000}" name="Consumo_de_materias_primas_e_insumos" dataDxfId="4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opLeftCell="I1" workbookViewId="0">
      <selection activeCell="M2" sqref="M2"/>
    </sheetView>
  </sheetViews>
  <sheetFormatPr defaultColWidth="11.42578125" defaultRowHeight="15"/>
  <cols>
    <col min="1" max="1" width="12.42578125" style="2" bestFit="1" customWidth="1"/>
    <col min="2" max="2" width="18.28515625" style="2" bestFit="1" customWidth="1"/>
    <col min="3" max="3" width="18.7109375" style="2" bestFit="1" customWidth="1"/>
    <col min="4" max="5" width="25.7109375" style="2" customWidth="1"/>
    <col min="6" max="6" width="27.42578125" style="2" customWidth="1"/>
    <col min="7" max="7" width="27.7109375" style="2" customWidth="1"/>
    <col min="8" max="8" width="20.7109375" style="2" customWidth="1"/>
    <col min="9" max="9" width="24.42578125" style="2" customWidth="1"/>
    <col min="10" max="10" width="23.42578125" style="2" customWidth="1"/>
    <col min="11" max="11" width="38.7109375" style="2" customWidth="1"/>
    <col min="12" max="12" width="22.7109375" style="2" customWidth="1"/>
    <col min="13" max="13" width="51" style="2" customWidth="1"/>
    <col min="14" max="14" width="29.28515625" style="2" customWidth="1"/>
    <col min="15" max="15" width="17.42578125" style="1" customWidth="1"/>
    <col min="16" max="16" width="23.42578125" style="2" customWidth="1"/>
    <col min="17" max="17" width="13.42578125" style="2" customWidth="1"/>
    <col min="18" max="18" width="19" style="2" customWidth="1"/>
    <col min="19" max="19" width="14.42578125" style="2" customWidth="1"/>
    <col min="20" max="20" width="20.7109375" style="2" customWidth="1"/>
    <col min="21" max="21" width="16" style="2" customWidth="1"/>
    <col min="22" max="16384" width="11.42578125" style="2"/>
  </cols>
  <sheetData>
    <row r="1" spans="1:21" s="3" customFormat="1" ht="30">
      <c r="A1" s="3" t="s">
        <v>0</v>
      </c>
      <c r="B1" s="3" t="s">
        <v>1</v>
      </c>
      <c r="C1" s="3" t="s">
        <v>2</v>
      </c>
      <c r="D1" s="4" t="s">
        <v>3</v>
      </c>
      <c r="E1" s="8"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row>
    <row r="2" spans="1:21" ht="45">
      <c r="A2" s="2" t="s">
        <v>21</v>
      </c>
      <c r="B2" s="2" t="s">
        <v>22</v>
      </c>
      <c r="C2" s="2" t="s">
        <v>23</v>
      </c>
      <c r="D2" s="5" t="s">
        <v>24</v>
      </c>
      <c r="E2" s="9" t="s">
        <v>25</v>
      </c>
      <c r="F2" s="2" t="s">
        <v>26</v>
      </c>
      <c r="G2" s="2" t="s">
        <v>27</v>
      </c>
      <c r="H2" s="2" t="s">
        <v>28</v>
      </c>
      <c r="I2" s="2" t="s">
        <v>29</v>
      </c>
      <c r="J2" s="2" t="s">
        <v>30</v>
      </c>
      <c r="K2" s="2" t="s">
        <v>31</v>
      </c>
      <c r="L2" s="2" t="s">
        <v>32</v>
      </c>
      <c r="M2" s="2" t="s">
        <v>33</v>
      </c>
      <c r="N2" s="2" t="s">
        <v>34</v>
      </c>
      <c r="O2" s="2" t="s">
        <v>35</v>
      </c>
      <c r="P2" s="2" t="s">
        <v>36</v>
      </c>
      <c r="Q2" s="2" t="s">
        <v>37</v>
      </c>
      <c r="R2" s="3">
        <v>1</v>
      </c>
      <c r="S2" s="2" t="s">
        <v>38</v>
      </c>
      <c r="T2" s="3">
        <v>1</v>
      </c>
      <c r="U2" s="2" t="s">
        <v>39</v>
      </c>
    </row>
    <row r="3" spans="1:21" ht="45">
      <c r="A3" s="2" t="s">
        <v>40</v>
      </c>
      <c r="B3" s="2" t="s">
        <v>41</v>
      </c>
      <c r="C3" s="2" t="s">
        <v>42</v>
      </c>
      <c r="D3" s="6" t="s">
        <v>43</v>
      </c>
      <c r="E3" s="10" t="s">
        <v>44</v>
      </c>
      <c r="F3" s="2" t="s">
        <v>45</v>
      </c>
      <c r="G3" s="2" t="s">
        <v>46</v>
      </c>
      <c r="J3" s="2" t="s">
        <v>47</v>
      </c>
      <c r="O3" s="2" t="s">
        <v>48</v>
      </c>
      <c r="P3" s="2" t="s">
        <v>49</v>
      </c>
      <c r="Q3" s="2" t="s">
        <v>50</v>
      </c>
      <c r="R3" s="3">
        <v>3</v>
      </c>
      <c r="S3" s="2" t="s">
        <v>51</v>
      </c>
      <c r="T3" s="3">
        <v>3</v>
      </c>
      <c r="U3" s="2" t="s">
        <v>52</v>
      </c>
    </row>
    <row r="4" spans="1:21" ht="45">
      <c r="A4" s="2" t="s">
        <v>53</v>
      </c>
      <c r="B4" s="2" t="s">
        <v>54</v>
      </c>
      <c r="C4" s="2" t="s">
        <v>55</v>
      </c>
      <c r="D4" s="5" t="s">
        <v>56</v>
      </c>
      <c r="E4" s="9" t="s">
        <v>57</v>
      </c>
      <c r="J4" s="2" t="s">
        <v>58</v>
      </c>
      <c r="O4" s="2"/>
      <c r="P4" s="2" t="s">
        <v>59</v>
      </c>
      <c r="Q4" s="2" t="s">
        <v>60</v>
      </c>
      <c r="R4" s="3">
        <v>5</v>
      </c>
      <c r="S4" s="2" t="s">
        <v>61</v>
      </c>
      <c r="T4" s="3">
        <v>5</v>
      </c>
      <c r="U4" s="2" t="s">
        <v>62</v>
      </c>
    </row>
    <row r="5" spans="1:21" ht="45">
      <c r="A5" s="2" t="s">
        <v>63</v>
      </c>
      <c r="B5" s="2" t="s">
        <v>64</v>
      </c>
      <c r="C5" s="2" t="s">
        <v>65</v>
      </c>
      <c r="D5" s="6"/>
      <c r="E5" s="10" t="s">
        <v>66</v>
      </c>
      <c r="J5" s="2" t="s">
        <v>67</v>
      </c>
      <c r="O5" s="2"/>
      <c r="P5" s="2" t="s">
        <v>68</v>
      </c>
    </row>
    <row r="6" spans="1:21" ht="45">
      <c r="A6" s="2" t="s">
        <v>69</v>
      </c>
      <c r="C6" s="2" t="s">
        <v>70</v>
      </c>
      <c r="D6" s="7"/>
      <c r="E6" s="9" t="s">
        <v>71</v>
      </c>
      <c r="J6" s="2" t="s">
        <v>72</v>
      </c>
      <c r="O6" s="2"/>
      <c r="P6" s="2" t="s">
        <v>73</v>
      </c>
    </row>
    <row r="7" spans="1:21" ht="30">
      <c r="C7" s="2" t="s">
        <v>74</v>
      </c>
      <c r="J7" s="2" t="s">
        <v>75</v>
      </c>
      <c r="O7" s="2"/>
      <c r="P7" s="2" t="s">
        <v>76</v>
      </c>
    </row>
    <row r="8" spans="1:21">
      <c r="C8" s="2" t="s">
        <v>77</v>
      </c>
      <c r="O8" s="2"/>
      <c r="P8" s="2" t="s">
        <v>49</v>
      </c>
    </row>
    <row r="9" spans="1:21">
      <c r="C9" s="2" t="s">
        <v>78</v>
      </c>
      <c r="O9" s="2"/>
      <c r="P9" s="2" t="s">
        <v>79</v>
      </c>
    </row>
    <row r="10" spans="1:21">
      <c r="C10" s="2" t="s">
        <v>80</v>
      </c>
      <c r="O10" s="2"/>
    </row>
    <row r="11" spans="1:21">
      <c r="C11" s="2" t="s">
        <v>81</v>
      </c>
      <c r="O11" s="2"/>
    </row>
    <row r="12" spans="1:21">
      <c r="C12" s="2" t="s">
        <v>82</v>
      </c>
      <c r="O12" s="2"/>
    </row>
    <row r="13" spans="1:21">
      <c r="C13" s="2" t="s">
        <v>83</v>
      </c>
    </row>
  </sheetData>
  <dataValidations count="1">
    <dataValidation type="list" allowBlank="1" showInputMessage="1" showErrorMessage="1" sqref="M2" xr:uid="{00000000-0002-0000-0000-000000000000}">
      <formula1>$P$2:$P$9</formula1>
    </dataValidation>
  </dataValidations>
  <pageMargins left="0.7" right="0.7" top="0.75" bottom="0.75" header="0.3" footer="0.3"/>
  <tableParts count="2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7"/>
  <sheetViews>
    <sheetView tabSelected="1" view="pageBreakPreview" topLeftCell="A4" zoomScaleNormal="100" zoomScaleSheetLayoutView="100" workbookViewId="0">
      <selection activeCell="J19" sqref="J19"/>
    </sheetView>
  </sheetViews>
  <sheetFormatPr defaultColWidth="0" defaultRowHeight="15" zeroHeight="1"/>
  <cols>
    <col min="1" max="1" width="2.7109375" customWidth="1"/>
    <col min="2" max="5" width="11.42578125" customWidth="1"/>
    <col min="6" max="7" width="16.140625" customWidth="1"/>
    <col min="8" max="9" width="15.7109375" customWidth="1"/>
    <col min="10" max="10" width="11.42578125" customWidth="1"/>
    <col min="11" max="11" width="2.7109375" customWidth="1"/>
    <col min="12" max="16384" width="11.42578125" hidden="1"/>
  </cols>
  <sheetData>
    <row r="1" spans="1:11">
      <c r="A1" s="47"/>
      <c r="B1" s="103"/>
      <c r="C1" s="103"/>
      <c r="D1" s="103"/>
      <c r="E1" s="103"/>
      <c r="F1" s="103"/>
      <c r="G1" s="103"/>
      <c r="H1" s="103"/>
      <c r="I1" s="103"/>
      <c r="J1" s="103"/>
      <c r="K1" s="48"/>
    </row>
    <row r="2" spans="1:11">
      <c r="A2" s="47"/>
      <c r="B2" s="103"/>
      <c r="C2" s="103"/>
      <c r="D2" s="103"/>
      <c r="E2" s="103"/>
      <c r="F2" s="103"/>
      <c r="G2" s="103"/>
      <c r="H2" s="103"/>
      <c r="I2" s="103"/>
      <c r="J2" s="103"/>
      <c r="K2" s="47"/>
    </row>
    <row r="3" spans="1:11">
      <c r="A3" s="47"/>
      <c r="B3" s="103"/>
      <c r="C3" s="103"/>
      <c r="D3" s="103"/>
      <c r="E3" s="103"/>
      <c r="F3" s="103"/>
      <c r="G3" s="103"/>
      <c r="H3" s="103"/>
      <c r="I3" s="103"/>
      <c r="J3" s="103"/>
      <c r="K3" s="47"/>
    </row>
    <row r="4" spans="1:11">
      <c r="A4" s="47"/>
      <c r="B4" s="103"/>
      <c r="C4" s="103"/>
      <c r="D4" s="103"/>
      <c r="E4" s="103"/>
      <c r="F4" s="103"/>
      <c r="G4" s="103"/>
      <c r="H4" s="103"/>
      <c r="I4" s="103"/>
      <c r="J4" s="103"/>
      <c r="K4" s="47"/>
    </row>
    <row r="5" spans="1:11" ht="15.75" thickBot="1">
      <c r="A5" s="47"/>
      <c r="B5" s="104"/>
      <c r="C5" s="104"/>
      <c r="D5" s="104"/>
      <c r="E5" s="104"/>
      <c r="F5" s="104"/>
      <c r="G5" s="104"/>
      <c r="H5" s="104"/>
      <c r="I5" s="104"/>
      <c r="J5" s="104"/>
      <c r="K5" s="47"/>
    </row>
    <row r="6" spans="1:11" ht="34.15" customHeight="1" thickBot="1">
      <c r="A6" s="47"/>
      <c r="B6" s="91" t="s">
        <v>84</v>
      </c>
      <c r="C6" s="92"/>
      <c r="D6" s="92"/>
      <c r="E6" s="92"/>
      <c r="F6" s="92"/>
      <c r="G6" s="92"/>
      <c r="H6" s="92"/>
      <c r="I6" s="92"/>
      <c r="J6" s="93"/>
      <c r="K6" s="49"/>
    </row>
    <row r="7" spans="1:11" ht="15.75" thickBot="1">
      <c r="A7" s="47"/>
      <c r="B7" s="50"/>
      <c r="C7" s="47"/>
      <c r="D7" s="47"/>
      <c r="E7" s="47"/>
      <c r="F7" s="47"/>
      <c r="G7" s="47"/>
      <c r="H7" s="47"/>
      <c r="I7" s="47"/>
      <c r="J7" s="51"/>
      <c r="K7" s="47"/>
    </row>
    <row r="8" spans="1:11" ht="16.5" thickBot="1">
      <c r="A8" s="47"/>
      <c r="B8" s="50"/>
      <c r="C8" s="94" t="s">
        <v>85</v>
      </c>
      <c r="D8" s="95"/>
      <c r="E8" s="95"/>
      <c r="F8" s="95"/>
      <c r="G8" s="95"/>
      <c r="H8" s="95"/>
      <c r="I8" s="96"/>
      <c r="J8" s="52"/>
      <c r="K8" s="47"/>
    </row>
    <row r="9" spans="1:11" ht="16.5" thickBot="1">
      <c r="A9" s="47"/>
      <c r="B9" s="50"/>
      <c r="C9" s="53"/>
      <c r="D9" s="53"/>
      <c r="E9" s="53"/>
      <c r="F9" s="53"/>
      <c r="G9" s="53"/>
      <c r="H9" s="53"/>
      <c r="I9" s="53"/>
      <c r="J9" s="51"/>
      <c r="K9" s="47"/>
    </row>
    <row r="10" spans="1:11" ht="16.5" thickBot="1">
      <c r="A10" s="47"/>
      <c r="B10" s="50"/>
      <c r="C10" s="94" t="s">
        <v>86</v>
      </c>
      <c r="D10" s="95"/>
      <c r="E10" s="95"/>
      <c r="F10" s="95"/>
      <c r="G10" s="95"/>
      <c r="H10" s="95"/>
      <c r="I10" s="96"/>
      <c r="J10" s="52"/>
      <c r="K10" s="47"/>
    </row>
    <row r="11" spans="1:11" ht="16.5" thickBot="1">
      <c r="A11" s="47"/>
      <c r="B11" s="50"/>
      <c r="C11" s="53"/>
      <c r="D11" s="53"/>
      <c r="E11" s="53"/>
      <c r="F11" s="53"/>
      <c r="G11" s="53"/>
      <c r="H11" s="53"/>
      <c r="I11" s="53"/>
      <c r="J11" s="51"/>
      <c r="K11" s="47"/>
    </row>
    <row r="12" spans="1:11" ht="16.5" thickBot="1">
      <c r="A12" s="47"/>
      <c r="B12" s="50"/>
      <c r="C12" s="94" t="s">
        <v>87</v>
      </c>
      <c r="D12" s="95"/>
      <c r="E12" s="95"/>
      <c r="F12" s="95"/>
      <c r="G12" s="95"/>
      <c r="H12" s="95"/>
      <c r="I12" s="96"/>
      <c r="J12" s="52"/>
      <c r="K12" s="47"/>
    </row>
    <row r="13" spans="1:11" ht="15.75">
      <c r="A13" s="47"/>
      <c r="B13" s="50"/>
      <c r="C13" s="53"/>
      <c r="D13" s="53"/>
      <c r="E13" s="53"/>
      <c r="F13" s="53"/>
      <c r="G13" s="53"/>
      <c r="H13" s="53"/>
      <c r="I13" s="53"/>
      <c r="J13" s="51"/>
      <c r="K13" s="47"/>
    </row>
    <row r="14" spans="1:11" ht="16.5" thickBot="1">
      <c r="A14" s="47"/>
      <c r="B14" s="50"/>
      <c r="C14" s="65"/>
      <c r="D14" s="65"/>
      <c r="E14" s="65"/>
      <c r="F14" s="65"/>
      <c r="G14" s="65"/>
      <c r="H14" s="65"/>
      <c r="I14" s="65"/>
      <c r="J14" s="52"/>
      <c r="K14" s="47"/>
    </row>
    <row r="15" spans="1:11" ht="17.25" thickBot="1">
      <c r="A15" s="47"/>
      <c r="B15" s="50"/>
      <c r="C15" s="97" t="s">
        <v>88</v>
      </c>
      <c r="D15" s="98"/>
      <c r="E15" s="98"/>
      <c r="F15" s="98"/>
      <c r="G15" s="98"/>
      <c r="H15" s="98"/>
      <c r="I15" s="99"/>
      <c r="J15" s="51"/>
      <c r="K15" s="47"/>
    </row>
    <row r="16" spans="1:11" ht="17.25" thickBot="1">
      <c r="A16" s="54"/>
      <c r="B16" s="55"/>
      <c r="C16" s="56" t="s">
        <v>89</v>
      </c>
      <c r="D16" s="89" t="s">
        <v>90</v>
      </c>
      <c r="E16" s="90"/>
      <c r="F16" s="100" t="s">
        <v>91</v>
      </c>
      <c r="G16" s="101"/>
      <c r="H16" s="101"/>
      <c r="I16" s="102"/>
      <c r="J16" s="57"/>
      <c r="K16" s="54"/>
    </row>
    <row r="17" spans="1:11" ht="16.5">
      <c r="A17" s="47"/>
      <c r="B17" s="50"/>
      <c r="C17" s="58">
        <v>1</v>
      </c>
      <c r="D17" s="115">
        <v>43647</v>
      </c>
      <c r="E17" s="116"/>
      <c r="F17" s="109" t="s">
        <v>92</v>
      </c>
      <c r="G17" s="110"/>
      <c r="H17" s="110"/>
      <c r="I17" s="111"/>
      <c r="J17" s="46"/>
      <c r="K17" s="47"/>
    </row>
    <row r="18" spans="1:11" ht="16.5">
      <c r="A18" s="47"/>
      <c r="B18" s="50"/>
      <c r="C18" s="59">
        <v>2</v>
      </c>
      <c r="D18" s="117">
        <v>44006</v>
      </c>
      <c r="E18" s="118"/>
      <c r="F18" s="112" t="s">
        <v>93</v>
      </c>
      <c r="G18" s="113"/>
      <c r="H18" s="113"/>
      <c r="I18" s="114"/>
      <c r="J18" s="46"/>
      <c r="K18" s="47"/>
    </row>
    <row r="19" spans="1:11" ht="16.5">
      <c r="A19" s="47"/>
      <c r="B19" s="50"/>
      <c r="C19" s="59">
        <v>3</v>
      </c>
      <c r="D19" s="117">
        <v>44105</v>
      </c>
      <c r="E19" s="118"/>
      <c r="F19" s="112" t="s">
        <v>94</v>
      </c>
      <c r="G19" s="113"/>
      <c r="H19" s="113"/>
      <c r="I19" s="114"/>
      <c r="J19" s="46"/>
      <c r="K19" s="47"/>
    </row>
    <row r="20" spans="1:11" ht="16.5">
      <c r="A20" s="47"/>
      <c r="B20" s="50"/>
      <c r="C20" s="59">
        <v>4</v>
      </c>
      <c r="D20" s="119">
        <v>44479</v>
      </c>
      <c r="E20" s="120"/>
      <c r="F20" s="112" t="s">
        <v>95</v>
      </c>
      <c r="G20" s="113"/>
      <c r="H20" s="113"/>
      <c r="I20" s="114"/>
      <c r="J20" s="46"/>
      <c r="K20" s="47"/>
    </row>
    <row r="21" spans="1:11" ht="40.9" customHeight="1" thickBot="1">
      <c r="A21" s="47"/>
      <c r="B21" s="50"/>
      <c r="C21" s="60">
        <v>5</v>
      </c>
      <c r="D21" s="121">
        <v>44750</v>
      </c>
      <c r="E21" s="122"/>
      <c r="F21" s="86" t="s">
        <v>96</v>
      </c>
      <c r="G21" s="87"/>
      <c r="H21" s="87"/>
      <c r="I21" s="88"/>
      <c r="J21" s="46"/>
      <c r="K21" s="47"/>
    </row>
    <row r="22" spans="1:11" ht="16.5">
      <c r="A22" s="47"/>
      <c r="B22" s="50"/>
      <c r="C22" s="74">
        <v>6</v>
      </c>
      <c r="D22" s="81">
        <v>45231</v>
      </c>
      <c r="E22" s="82"/>
      <c r="F22" s="83" t="s">
        <v>97</v>
      </c>
      <c r="G22" s="84"/>
      <c r="H22" s="84"/>
      <c r="I22" s="85"/>
      <c r="J22" s="51"/>
      <c r="K22" s="47"/>
    </row>
    <row r="23" spans="1:11" ht="15.75" thickBot="1">
      <c r="A23" s="47"/>
      <c r="B23" s="50"/>
      <c r="C23" s="47"/>
      <c r="D23" s="47"/>
      <c r="E23" s="47"/>
      <c r="F23" s="47"/>
      <c r="G23" s="47"/>
      <c r="H23" s="47"/>
      <c r="I23" s="47"/>
      <c r="J23" s="51"/>
      <c r="K23" s="47"/>
    </row>
    <row r="24" spans="1:11">
      <c r="A24" s="47"/>
      <c r="B24" s="50"/>
      <c r="C24" s="106" t="s">
        <v>98</v>
      </c>
      <c r="D24" s="107"/>
      <c r="E24" s="108"/>
      <c r="F24" s="106" t="s">
        <v>99</v>
      </c>
      <c r="G24" s="108"/>
      <c r="H24" s="106" t="s">
        <v>100</v>
      </c>
      <c r="I24" s="108"/>
      <c r="J24" s="46"/>
      <c r="K24" s="47"/>
    </row>
    <row r="25" spans="1:11" ht="79.900000000000006" customHeight="1">
      <c r="A25" s="47"/>
      <c r="B25" s="50"/>
      <c r="C25" s="105" t="s">
        <v>101</v>
      </c>
      <c r="D25" s="160"/>
      <c r="E25" s="161"/>
      <c r="F25" s="105" t="s">
        <v>102</v>
      </c>
      <c r="G25" s="161"/>
      <c r="H25" s="105" t="s">
        <v>103</v>
      </c>
      <c r="I25" s="161"/>
      <c r="J25" s="61"/>
      <c r="K25" s="47"/>
    </row>
    <row r="26" spans="1:11">
      <c r="A26" s="47"/>
      <c r="B26" s="50"/>
      <c r="C26" s="47"/>
      <c r="D26" s="47"/>
      <c r="E26" s="47"/>
      <c r="F26" s="47"/>
      <c r="G26" s="47"/>
      <c r="H26" s="47"/>
      <c r="I26" s="47"/>
      <c r="J26" s="51"/>
      <c r="K26" s="47"/>
    </row>
    <row r="27" spans="1:11" ht="15.75" thickBot="1">
      <c r="A27" s="47"/>
      <c r="B27" s="62"/>
      <c r="C27" s="63"/>
      <c r="D27" s="63"/>
      <c r="E27" s="63"/>
      <c r="F27" s="63"/>
      <c r="G27" s="63"/>
      <c r="H27" s="63"/>
      <c r="I27" s="63"/>
      <c r="J27" s="64"/>
      <c r="K27" s="47"/>
    </row>
  </sheetData>
  <mergeCells count="26">
    <mergeCell ref="B1:J5"/>
    <mergeCell ref="C25:E25"/>
    <mergeCell ref="F25:G25"/>
    <mergeCell ref="H25:I25"/>
    <mergeCell ref="C24:E24"/>
    <mergeCell ref="F17:I17"/>
    <mergeCell ref="F18:I18"/>
    <mergeCell ref="D17:E17"/>
    <mergeCell ref="F24:G24"/>
    <mergeCell ref="H24:I24"/>
    <mergeCell ref="F19:I19"/>
    <mergeCell ref="D18:E18"/>
    <mergeCell ref="D19:E19"/>
    <mergeCell ref="D20:E20"/>
    <mergeCell ref="D21:E21"/>
    <mergeCell ref="F20:I20"/>
    <mergeCell ref="D22:E22"/>
    <mergeCell ref="F22:I22"/>
    <mergeCell ref="F21:I21"/>
    <mergeCell ref="D16:E16"/>
    <mergeCell ref="B6:J6"/>
    <mergeCell ref="C8:I8"/>
    <mergeCell ref="C10:I10"/>
    <mergeCell ref="C12:I12"/>
    <mergeCell ref="C15:I15"/>
    <mergeCell ref="F16:I16"/>
  </mergeCells>
  <hyperlinks>
    <hyperlink ref="C10:I10" location="INSTRUCCIONES!A1" display="INSTRUCCIONES DE DILIGENCIAMIENTO" xr:uid="{00000000-0004-0000-0100-000000000000}"/>
    <hyperlink ref="C12:I12" location="'A&amp;I'!A1" display="ASPECTOS E IMPACTOS AMBIENTALES - A&amp;I" xr:uid="{00000000-0004-0000-0100-000001000000}"/>
    <hyperlink ref="C8:I8" r:id="rId1" display="MANUAL DEL SISTEMA INTEGRADO DE GESTIÓN" xr:uid="{00000000-0004-0000-0100-000002000000}"/>
  </hyperlinks>
  <pageMargins left="0.7" right="0.7" top="0.75" bottom="0.75" header="0.3" footer="0.3"/>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2"/>
  <sheetViews>
    <sheetView zoomScale="130" zoomScaleNormal="130" workbookViewId="0">
      <selection activeCell="B11" sqref="B11"/>
    </sheetView>
  </sheetViews>
  <sheetFormatPr defaultColWidth="11.42578125" defaultRowHeight="15"/>
  <cols>
    <col min="2" max="2" width="107.7109375" customWidth="1"/>
  </cols>
  <sheetData>
    <row r="1" spans="1:3">
      <c r="A1" s="162"/>
      <c r="B1" s="162"/>
      <c r="C1" s="12"/>
    </row>
    <row r="2" spans="1:3" ht="15.75">
      <c r="A2" s="12"/>
      <c r="B2" s="13" t="s">
        <v>104</v>
      </c>
      <c r="C2" s="12"/>
    </row>
    <row r="3" spans="1:3">
      <c r="A3" s="162"/>
      <c r="B3" s="10" t="s">
        <v>105</v>
      </c>
      <c r="C3" s="162"/>
    </row>
    <row r="4" spans="1:3" ht="40.5">
      <c r="A4" s="162"/>
      <c r="B4" s="15" t="s">
        <v>106</v>
      </c>
      <c r="C4" s="162"/>
    </row>
    <row r="5" spans="1:3" ht="36" customHeight="1">
      <c r="A5" s="162"/>
      <c r="B5" s="15" t="s">
        <v>107</v>
      </c>
      <c r="C5" s="162"/>
    </row>
    <row r="6" spans="1:3">
      <c r="A6" s="162"/>
      <c r="B6" s="15" t="s">
        <v>108</v>
      </c>
      <c r="C6" s="162"/>
    </row>
    <row r="7" spans="1:3" ht="3.75" customHeight="1">
      <c r="A7" s="162"/>
      <c r="B7" s="162"/>
      <c r="C7" s="12"/>
    </row>
    <row r="8" spans="1:3" ht="15.75">
      <c r="A8" s="12"/>
      <c r="B8" s="13" t="s">
        <v>109</v>
      </c>
      <c r="C8" s="12"/>
    </row>
    <row r="9" spans="1:3">
      <c r="A9" s="162"/>
      <c r="B9" s="16" t="s">
        <v>110</v>
      </c>
      <c r="C9" s="162"/>
    </row>
    <row r="10" spans="1:3" ht="15.75">
      <c r="A10" s="162"/>
      <c r="B10" s="14" t="s">
        <v>111</v>
      </c>
      <c r="C10" s="162"/>
    </row>
    <row r="11" spans="1:3" ht="27">
      <c r="A11" s="162"/>
      <c r="B11" s="17" t="s">
        <v>112</v>
      </c>
      <c r="C11" s="162"/>
    </row>
    <row r="12" spans="1:3" ht="27">
      <c r="A12" s="162"/>
      <c r="B12" s="16" t="s">
        <v>113</v>
      </c>
      <c r="C12" s="162"/>
    </row>
    <row r="13" spans="1:3">
      <c r="A13" s="162"/>
      <c r="B13" s="16" t="s">
        <v>114</v>
      </c>
      <c r="C13" s="162"/>
    </row>
    <row r="14" spans="1:3" ht="27">
      <c r="A14" s="162"/>
      <c r="B14" s="17" t="s">
        <v>115</v>
      </c>
      <c r="C14" s="162"/>
    </row>
    <row r="15" spans="1:3">
      <c r="A15" s="162"/>
      <c r="B15" s="17" t="s">
        <v>116</v>
      </c>
      <c r="C15" s="162"/>
    </row>
    <row r="16" spans="1:3">
      <c r="A16" s="162"/>
      <c r="B16" s="16" t="s">
        <v>117</v>
      </c>
      <c r="C16" s="162"/>
    </row>
    <row r="17" spans="1:3">
      <c r="A17" s="162"/>
      <c r="B17" s="16" t="s">
        <v>118</v>
      </c>
      <c r="C17" s="162"/>
    </row>
    <row r="18" spans="1:3" ht="24" customHeight="1">
      <c r="A18" s="162"/>
      <c r="B18" s="16" t="s">
        <v>119</v>
      </c>
      <c r="C18" s="162"/>
    </row>
    <row r="19" spans="1:3" ht="27">
      <c r="A19" s="162"/>
      <c r="B19" s="16" t="s">
        <v>120</v>
      </c>
      <c r="C19" s="162"/>
    </row>
    <row r="20" spans="1:3" ht="15.75">
      <c r="A20" s="162"/>
      <c r="B20" s="14" t="s">
        <v>121</v>
      </c>
      <c r="C20" s="162"/>
    </row>
    <row r="21" spans="1:3">
      <c r="A21" s="162"/>
      <c r="B21" s="16" t="s">
        <v>122</v>
      </c>
      <c r="C21" s="162"/>
    </row>
    <row r="22" spans="1:3">
      <c r="A22" s="162"/>
      <c r="B22" s="16" t="s">
        <v>123</v>
      </c>
      <c r="C22" s="162"/>
    </row>
    <row r="23" spans="1:3">
      <c r="A23" s="162"/>
      <c r="B23" s="16" t="s">
        <v>124</v>
      </c>
      <c r="C23" s="162"/>
    </row>
    <row r="24" spans="1:3">
      <c r="A24" s="162"/>
      <c r="B24" s="16" t="s">
        <v>125</v>
      </c>
      <c r="C24" s="162"/>
    </row>
    <row r="25" spans="1:3" ht="15.75">
      <c r="A25" s="162"/>
      <c r="B25" s="14" t="s">
        <v>126</v>
      </c>
      <c r="C25" s="162"/>
    </row>
    <row r="26" spans="1:3">
      <c r="A26" s="162"/>
      <c r="B26" s="16" t="s">
        <v>127</v>
      </c>
      <c r="C26" s="162"/>
    </row>
    <row r="27" spans="1:3" ht="27">
      <c r="A27" s="162"/>
      <c r="B27" s="16" t="s">
        <v>128</v>
      </c>
      <c r="C27" s="162"/>
    </row>
    <row r="28" spans="1:3" ht="27">
      <c r="A28" s="162"/>
      <c r="B28" s="16" t="s">
        <v>129</v>
      </c>
      <c r="C28" s="162"/>
    </row>
    <row r="29" spans="1:3" ht="27">
      <c r="A29" s="162"/>
      <c r="B29" s="17" t="s">
        <v>130</v>
      </c>
      <c r="C29" s="162"/>
    </row>
    <row r="30" spans="1:3" ht="44.25" customHeight="1">
      <c r="A30" s="162"/>
      <c r="B30" s="16" t="s">
        <v>131</v>
      </c>
      <c r="C30" s="162"/>
    </row>
    <row r="31" spans="1:3" ht="29.25" customHeight="1">
      <c r="A31" s="162"/>
      <c r="B31" s="16" t="s">
        <v>132</v>
      </c>
      <c r="C31" s="162"/>
    </row>
    <row r="32" spans="1:3" ht="32.25" customHeight="1">
      <c r="A32" s="162"/>
      <c r="B32" s="16" t="s">
        <v>133</v>
      </c>
      <c r="C32" s="162"/>
    </row>
    <row r="33" spans="1:3" ht="28.5" customHeight="1">
      <c r="A33" s="162"/>
      <c r="B33" s="16" t="s">
        <v>134</v>
      </c>
      <c r="C33" s="162"/>
    </row>
    <row r="34" spans="1:3" ht="15.75">
      <c r="A34" s="162"/>
      <c r="B34" s="14" t="s">
        <v>135</v>
      </c>
      <c r="C34" s="162"/>
    </row>
    <row r="35" spans="1:3" ht="23.25" customHeight="1">
      <c r="A35" s="162"/>
      <c r="B35" s="16" t="s">
        <v>136</v>
      </c>
      <c r="C35" s="162"/>
    </row>
    <row r="36" spans="1:3" ht="24" customHeight="1">
      <c r="A36" s="162"/>
      <c r="B36" s="16" t="s">
        <v>137</v>
      </c>
      <c r="C36" s="162"/>
    </row>
    <row r="37" spans="1:3">
      <c r="A37" s="162"/>
      <c r="B37" s="16" t="s">
        <v>138</v>
      </c>
      <c r="C37" s="162"/>
    </row>
    <row r="38" spans="1:3" ht="25.5" customHeight="1">
      <c r="A38" s="162"/>
      <c r="B38" s="16" t="s">
        <v>139</v>
      </c>
      <c r="C38" s="162"/>
    </row>
    <row r="39" spans="1:3">
      <c r="A39" s="162"/>
      <c r="B39" s="16" t="s">
        <v>140</v>
      </c>
      <c r="C39" s="162"/>
    </row>
    <row r="40" spans="1:3" ht="24.75" customHeight="1">
      <c r="A40" s="162"/>
      <c r="B40" s="16" t="s">
        <v>141</v>
      </c>
      <c r="C40" s="162"/>
    </row>
    <row r="41" spans="1:3" ht="15.75">
      <c r="A41" s="12"/>
      <c r="B41" s="13" t="s">
        <v>142</v>
      </c>
      <c r="C41" s="12"/>
    </row>
    <row r="42" spans="1:3" ht="27">
      <c r="A42" s="162"/>
      <c r="B42" s="16" t="s">
        <v>143</v>
      </c>
      <c r="C42" s="162"/>
    </row>
    <row r="43" spans="1:3" ht="27">
      <c r="A43" s="162"/>
      <c r="B43" s="16" t="s">
        <v>144</v>
      </c>
      <c r="C43" s="162"/>
    </row>
    <row r="44" spans="1:3" ht="15.75">
      <c r="A44" s="12"/>
      <c r="B44" s="13" t="s">
        <v>145</v>
      </c>
      <c r="C44" s="12"/>
    </row>
    <row r="45" spans="1:3" ht="27">
      <c r="A45" s="12"/>
      <c r="B45" s="16" t="s">
        <v>146</v>
      </c>
      <c r="C45" s="12"/>
    </row>
    <row r="46" spans="1:3">
      <c r="A46" s="162"/>
      <c r="B46" s="162"/>
      <c r="C46" s="12"/>
    </row>
    <row r="47" spans="1:3">
      <c r="A47" s="162"/>
      <c r="B47" s="162"/>
      <c r="C47" s="12"/>
    </row>
    <row r="48" spans="1:3">
      <c r="A48" s="162"/>
      <c r="B48" s="162"/>
      <c r="C48" s="12"/>
    </row>
    <row r="49" spans="1:3">
      <c r="A49" s="162"/>
      <c r="B49" s="162"/>
      <c r="C49" s="12"/>
    </row>
    <row r="50" spans="1:3">
      <c r="A50" s="162"/>
      <c r="B50" s="162"/>
      <c r="C50" s="12"/>
    </row>
    <row r="51" spans="1:3">
      <c r="A51" s="162"/>
      <c r="B51" s="162"/>
      <c r="C51" s="12"/>
    </row>
    <row r="52" spans="1:3">
      <c r="A52" s="162"/>
      <c r="B52" s="162"/>
      <c r="C52" s="12"/>
    </row>
  </sheetData>
  <mergeCells count="15">
    <mergeCell ref="A52:B52"/>
    <mergeCell ref="A46:B46"/>
    <mergeCell ref="A42:A43"/>
    <mergeCell ref="C42:C43"/>
    <mergeCell ref="A1:B1"/>
    <mergeCell ref="A3:A6"/>
    <mergeCell ref="C3:C6"/>
    <mergeCell ref="A7:B7"/>
    <mergeCell ref="A9:A40"/>
    <mergeCell ref="C9:C40"/>
    <mergeCell ref="A47:B47"/>
    <mergeCell ref="A48:B48"/>
    <mergeCell ref="A49:B49"/>
    <mergeCell ref="A50:B50"/>
    <mergeCell ref="A51:B5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97"/>
  <sheetViews>
    <sheetView topLeftCell="B1" zoomScale="86" zoomScaleNormal="86" workbookViewId="0">
      <pane ySplit="6" topLeftCell="A67" activePane="bottomLeft" state="frozen"/>
      <selection pane="bottomLeft" activeCell="D7" sqref="D7:D11"/>
    </sheetView>
  </sheetViews>
  <sheetFormatPr defaultColWidth="11.42578125" defaultRowHeight="16.5"/>
  <cols>
    <col min="1" max="1" width="16.42578125" style="42" customWidth="1"/>
    <col min="2" max="2" width="37.5703125" style="42" customWidth="1"/>
    <col min="3" max="3" width="20.140625" style="42" customWidth="1"/>
    <col min="4" max="4" width="41.28515625" style="42" customWidth="1"/>
    <col min="5" max="5" width="33" style="43" customWidth="1"/>
    <col min="6" max="8" width="11.42578125" style="43" customWidth="1"/>
    <col min="9" max="9" width="16" style="43" customWidth="1"/>
    <col min="10" max="10" width="21.28515625" style="42" customWidth="1"/>
    <col min="11" max="11" width="24" style="43" customWidth="1"/>
    <col min="12" max="12" width="17" style="42" customWidth="1"/>
    <col min="13" max="13" width="19.42578125" style="42" customWidth="1"/>
    <col min="14" max="15" width="11.42578125" style="42"/>
    <col min="16" max="16" width="12.7109375" style="42" customWidth="1"/>
    <col min="17" max="18" width="11.42578125" style="42" customWidth="1"/>
    <col min="19" max="19" width="13.42578125" style="42" customWidth="1"/>
    <col min="20" max="20" width="11.42578125" style="42" customWidth="1"/>
    <col min="21" max="21" width="12.7109375" style="42" customWidth="1"/>
    <col min="22" max="22" width="46.28515625" style="43" customWidth="1"/>
    <col min="23" max="24" width="11.42578125" style="43"/>
    <col min="25" max="25" width="12.7109375" style="43" customWidth="1"/>
    <col min="26" max="26" width="11.42578125" style="43"/>
    <col min="27" max="27" width="13.42578125" style="43" customWidth="1"/>
    <col min="28" max="16384" width="11.42578125" style="43"/>
  </cols>
  <sheetData>
    <row r="1" spans="1:28" s="21" customFormat="1" ht="18.399999999999999" customHeight="1" thickBot="1">
      <c r="A1" s="71"/>
      <c r="B1" s="137" t="s">
        <v>147</v>
      </c>
      <c r="C1" s="138"/>
      <c r="D1" s="138"/>
      <c r="E1" s="138"/>
      <c r="F1" s="138"/>
      <c r="G1" s="138"/>
      <c r="H1" s="138"/>
      <c r="I1" s="138"/>
      <c r="J1" s="138"/>
      <c r="K1" s="138"/>
      <c r="L1" s="138"/>
      <c r="M1" s="138"/>
      <c r="N1" s="138"/>
      <c r="O1" s="138"/>
      <c r="P1" s="138"/>
      <c r="Q1" s="138"/>
      <c r="R1" s="138"/>
      <c r="S1" s="138"/>
      <c r="T1" s="138"/>
      <c r="U1" s="138"/>
      <c r="V1" s="138"/>
      <c r="W1" s="138"/>
      <c r="X1" s="138"/>
      <c r="Y1" s="139"/>
      <c r="Z1" s="132" t="s">
        <v>148</v>
      </c>
      <c r="AA1" s="133"/>
      <c r="AB1" s="134"/>
    </row>
    <row r="2" spans="1:28" s="21" customFormat="1" ht="15" customHeight="1" thickBot="1">
      <c r="A2" s="72"/>
      <c r="B2" s="140" t="s">
        <v>149</v>
      </c>
      <c r="C2" s="141"/>
      <c r="D2" s="141"/>
      <c r="E2" s="141"/>
      <c r="F2" s="141"/>
      <c r="G2" s="141"/>
      <c r="H2" s="141"/>
      <c r="I2" s="141"/>
      <c r="J2" s="141"/>
      <c r="K2" s="141"/>
      <c r="L2" s="141"/>
      <c r="M2" s="141"/>
      <c r="N2" s="141"/>
      <c r="O2" s="141"/>
      <c r="P2" s="141"/>
      <c r="Q2" s="141"/>
      <c r="R2" s="141"/>
      <c r="S2" s="141"/>
      <c r="T2" s="141"/>
      <c r="U2" s="141"/>
      <c r="V2" s="141"/>
      <c r="W2" s="141"/>
      <c r="X2" s="141"/>
      <c r="Y2" s="142"/>
      <c r="Z2" s="143" t="s">
        <v>150</v>
      </c>
      <c r="AA2" s="144"/>
      <c r="AB2" s="145"/>
    </row>
    <row r="3" spans="1:28" s="21" customFormat="1" ht="15" customHeight="1" thickBot="1">
      <c r="A3" s="72"/>
      <c r="B3" s="140" t="s">
        <v>84</v>
      </c>
      <c r="C3" s="141"/>
      <c r="D3" s="141"/>
      <c r="E3" s="141"/>
      <c r="F3" s="141"/>
      <c r="G3" s="141"/>
      <c r="H3" s="141"/>
      <c r="I3" s="141"/>
      <c r="J3" s="141"/>
      <c r="K3" s="141"/>
      <c r="L3" s="141"/>
      <c r="M3" s="141"/>
      <c r="N3" s="141"/>
      <c r="O3" s="141"/>
      <c r="P3" s="141"/>
      <c r="Q3" s="141"/>
      <c r="R3" s="141"/>
      <c r="S3" s="141"/>
      <c r="T3" s="141"/>
      <c r="U3" s="141"/>
      <c r="V3" s="141"/>
      <c r="W3" s="141"/>
      <c r="X3" s="141"/>
      <c r="Y3" s="142"/>
      <c r="Z3" s="132" t="s">
        <v>151</v>
      </c>
      <c r="AA3" s="133"/>
      <c r="AB3" s="134"/>
    </row>
    <row r="4" spans="1:28" s="23" customFormat="1" ht="15" customHeight="1" thickTop="1" thickBot="1">
      <c r="A4" s="22" t="s">
        <v>152</v>
      </c>
      <c r="B4" s="135" t="s">
        <v>153</v>
      </c>
      <c r="C4" s="124"/>
      <c r="D4" s="124"/>
      <c r="E4" s="124"/>
      <c r="F4" s="124"/>
      <c r="G4" s="124"/>
      <c r="H4" s="124"/>
      <c r="I4" s="125"/>
      <c r="J4" s="123" t="s">
        <v>154</v>
      </c>
      <c r="K4" s="124"/>
      <c r="L4" s="124"/>
      <c r="M4" s="125"/>
      <c r="N4" s="129" t="s">
        <v>155</v>
      </c>
      <c r="O4" s="130"/>
      <c r="P4" s="130"/>
      <c r="Q4" s="130"/>
      <c r="R4" s="130"/>
      <c r="S4" s="130"/>
      <c r="T4" s="130"/>
      <c r="U4" s="130"/>
      <c r="V4" s="131"/>
      <c r="W4" s="123" t="s">
        <v>156</v>
      </c>
      <c r="X4" s="124"/>
      <c r="Y4" s="124"/>
      <c r="Z4" s="124"/>
      <c r="AA4" s="124"/>
      <c r="AB4" s="125"/>
    </row>
    <row r="5" spans="1:28" s="23" customFormat="1" ht="18.399999999999999" customHeight="1" thickTop="1" thickBot="1">
      <c r="A5" s="68" t="s">
        <v>157</v>
      </c>
      <c r="B5" s="136"/>
      <c r="C5" s="127"/>
      <c r="D5" s="127"/>
      <c r="E5" s="127"/>
      <c r="F5" s="127"/>
      <c r="G5" s="127"/>
      <c r="H5" s="127"/>
      <c r="I5" s="128"/>
      <c r="J5" s="126"/>
      <c r="K5" s="127"/>
      <c r="L5" s="127"/>
      <c r="M5" s="128"/>
      <c r="N5" s="132" t="s">
        <v>158</v>
      </c>
      <c r="O5" s="133"/>
      <c r="P5" s="133"/>
      <c r="Q5" s="133"/>
      <c r="R5" s="133"/>
      <c r="S5" s="133"/>
      <c r="T5" s="133"/>
      <c r="U5" s="133"/>
      <c r="V5" s="134"/>
      <c r="W5" s="126"/>
      <c r="X5" s="127"/>
      <c r="Y5" s="127"/>
      <c r="Z5" s="127"/>
      <c r="AA5" s="127"/>
      <c r="AB5" s="128"/>
    </row>
    <row r="6" spans="1:28" s="70" customFormat="1" ht="37.9" customHeight="1" thickBot="1">
      <c r="A6" s="24" t="s">
        <v>159</v>
      </c>
      <c r="B6" s="24" t="s">
        <v>160</v>
      </c>
      <c r="C6" s="24" t="s">
        <v>161</v>
      </c>
      <c r="D6" s="25" t="s">
        <v>162</v>
      </c>
      <c r="E6" s="26" t="s">
        <v>163</v>
      </c>
      <c r="F6" s="24" t="s">
        <v>164</v>
      </c>
      <c r="G6" s="24" t="s">
        <v>165</v>
      </c>
      <c r="H6" s="24" t="s">
        <v>3</v>
      </c>
      <c r="I6" s="27" t="s">
        <v>166</v>
      </c>
      <c r="J6" s="26" t="s">
        <v>167</v>
      </c>
      <c r="K6" s="24" t="s">
        <v>168</v>
      </c>
      <c r="L6" s="24" t="s">
        <v>14</v>
      </c>
      <c r="M6" s="27" t="s">
        <v>169</v>
      </c>
      <c r="N6" s="26" t="s">
        <v>16</v>
      </c>
      <c r="O6" s="24" t="s">
        <v>18</v>
      </c>
      <c r="P6" s="24" t="s">
        <v>170</v>
      </c>
      <c r="Q6" s="24" t="s">
        <v>17</v>
      </c>
      <c r="R6" s="24" t="s">
        <v>19</v>
      </c>
      <c r="S6" s="24" t="s">
        <v>171</v>
      </c>
      <c r="T6" s="24" t="s">
        <v>172</v>
      </c>
      <c r="U6" s="24" t="s">
        <v>173</v>
      </c>
      <c r="V6" s="27" t="s">
        <v>174</v>
      </c>
      <c r="W6" s="26" t="s">
        <v>175</v>
      </c>
      <c r="X6" s="24" t="s">
        <v>176</v>
      </c>
      <c r="Y6" s="24" t="s">
        <v>177</v>
      </c>
      <c r="Z6" s="24" t="s">
        <v>178</v>
      </c>
      <c r="AA6" s="24" t="s">
        <v>179</v>
      </c>
      <c r="AB6" s="27" t="s">
        <v>180</v>
      </c>
    </row>
    <row r="7" spans="1:28" s="33" customFormat="1" ht="202.5">
      <c r="A7" s="153" t="s">
        <v>181</v>
      </c>
      <c r="B7" s="151" t="s">
        <v>182</v>
      </c>
      <c r="C7" s="45" t="s">
        <v>183</v>
      </c>
      <c r="D7" s="155" t="s">
        <v>184</v>
      </c>
      <c r="E7" s="155" t="s">
        <v>185</v>
      </c>
      <c r="F7" s="156" t="s">
        <v>2</v>
      </c>
      <c r="G7" s="156" t="s">
        <v>81</v>
      </c>
      <c r="H7" s="156" t="s">
        <v>24</v>
      </c>
      <c r="I7" s="157" t="s">
        <v>186</v>
      </c>
      <c r="J7" s="28" t="s">
        <v>9</v>
      </c>
      <c r="K7" s="29" t="s">
        <v>67</v>
      </c>
      <c r="L7" s="30" t="s">
        <v>35</v>
      </c>
      <c r="M7" s="39" t="s">
        <v>59</v>
      </c>
      <c r="N7" s="28" t="s">
        <v>60</v>
      </c>
      <c r="O7" s="30" t="s">
        <v>51</v>
      </c>
      <c r="P7" s="20" t="str">
        <f>IFERROR(IF(S7="","",IF(S7&lt;=10,"Bajo",IF(S7&lt;=15,"Moderado",IF(S7&gt;15,"Alto","")))),"")</f>
        <v>Alto</v>
      </c>
      <c r="Q7" s="20">
        <f>IFERROR(VLOOKUP(N7,LISTAS!$Q$2:$R$4,2,0),"")</f>
        <v>5</v>
      </c>
      <c r="R7" s="20">
        <v>5</v>
      </c>
      <c r="S7" s="20">
        <f>IFERROR(Q7*R7,"")</f>
        <v>25</v>
      </c>
      <c r="T7" s="20" t="str">
        <f>IFERROR(IF(S7="","",IF(S7&lt;=10,"Tolerable",IF(S7&lt;=15,"Potencialmente no tolerable",IF(S7&gt;15,"No tolerable","")))),"")</f>
        <v>No tolerable</v>
      </c>
      <c r="U7" s="20" t="str">
        <f>IFERROR(IF(T7="","",IF(T7="Tolerable","No",IF(T7="Potencialmente no tolerable","No",IF(T7="No tolerable","Si","")))),"")</f>
        <v>Si</v>
      </c>
      <c r="V7" s="31" t="s">
        <v>187</v>
      </c>
      <c r="W7" s="32"/>
      <c r="X7" s="29"/>
      <c r="Y7" s="29"/>
      <c r="Z7" s="29"/>
      <c r="AA7" s="29"/>
      <c r="AB7" s="31"/>
    </row>
    <row r="8" spans="1:28" s="33" customFormat="1" ht="81">
      <c r="A8" s="153"/>
      <c r="B8" s="151"/>
      <c r="C8" s="45" t="s">
        <v>183</v>
      </c>
      <c r="D8" s="151"/>
      <c r="E8" s="151"/>
      <c r="F8" s="147"/>
      <c r="G8" s="147"/>
      <c r="H8" s="147"/>
      <c r="I8" s="157"/>
      <c r="J8" s="28" t="s">
        <v>9</v>
      </c>
      <c r="K8" s="35" t="s">
        <v>75</v>
      </c>
      <c r="L8" s="30" t="s">
        <v>48</v>
      </c>
      <c r="M8" s="39" t="s">
        <v>59</v>
      </c>
      <c r="N8" s="34" t="s">
        <v>60</v>
      </c>
      <c r="O8" s="36" t="s">
        <v>38</v>
      </c>
      <c r="P8" s="20" t="str">
        <f t="shared" ref="P8:P45" si="0">IFERROR(IF(S8="","",IF(S8&lt;=10,"Bajo",IF(S8&lt;=15,"Moderado",IF(S8&gt;15,"Alto","")))),"")</f>
        <v>Bajo</v>
      </c>
      <c r="Q8" s="20">
        <f>IFERROR(VLOOKUP(N8,LISTAS!$Q$2:$R$4,2,0),"")</f>
        <v>5</v>
      </c>
      <c r="R8" s="20">
        <f>IFERROR(VLOOKUP(O8,LISTAS!$S$2:$T$4,2,0),"")</f>
        <v>1</v>
      </c>
      <c r="S8" s="20">
        <f t="shared" ref="S8:S45" si="1">IFERROR(Q8*R8,"")</f>
        <v>5</v>
      </c>
      <c r="T8" s="20" t="str">
        <f t="shared" ref="T8:T51" si="2">IFERROR(IF(S8="","",IF(S8&lt;=10,"Tolerable",IF(S8&lt;=15,"Potencialmente no tolerable",IF(S8&gt;15,"No tolerable","")))),"")</f>
        <v>Tolerable</v>
      </c>
      <c r="U8" s="20" t="str">
        <f t="shared" ref="U8:U51" si="3">IFERROR(IF(T8="","",IF(T8="Tolerable","No",IF(T8="Potencialmente no tolerable","No",IF(T8="No tolerable","Si","")))),"")</f>
        <v>No</v>
      </c>
      <c r="V8" s="31" t="s">
        <v>188</v>
      </c>
      <c r="W8" s="38"/>
      <c r="X8" s="35"/>
      <c r="Y8" s="35"/>
      <c r="Z8" s="35"/>
      <c r="AA8" s="35"/>
      <c r="AB8" s="37"/>
    </row>
    <row r="9" spans="1:28" s="33" customFormat="1" ht="81">
      <c r="A9" s="153"/>
      <c r="B9" s="151"/>
      <c r="C9" s="45" t="s">
        <v>183</v>
      </c>
      <c r="D9" s="151"/>
      <c r="E9" s="151"/>
      <c r="F9" s="147"/>
      <c r="G9" s="147"/>
      <c r="H9" s="147"/>
      <c r="I9" s="157"/>
      <c r="J9" s="28" t="s">
        <v>10</v>
      </c>
      <c r="K9" s="35" t="s">
        <v>31</v>
      </c>
      <c r="L9" s="30" t="s">
        <v>35</v>
      </c>
      <c r="M9" s="39" t="s">
        <v>68</v>
      </c>
      <c r="N9" s="34" t="s">
        <v>60</v>
      </c>
      <c r="O9" s="36" t="s">
        <v>51</v>
      </c>
      <c r="P9" s="20" t="str">
        <f t="shared" si="0"/>
        <v>Moderado</v>
      </c>
      <c r="Q9" s="20">
        <f>IFERROR(VLOOKUP(N9,LISTAS!$Q$2:$R$4,2,0),"")</f>
        <v>5</v>
      </c>
      <c r="R9" s="20">
        <f>IFERROR(VLOOKUP(O9,LISTAS!$S$2:$T$4,2,0),"")</f>
        <v>3</v>
      </c>
      <c r="S9" s="20">
        <f t="shared" si="1"/>
        <v>15</v>
      </c>
      <c r="T9" s="20" t="str">
        <f t="shared" si="2"/>
        <v>Potencialmente no tolerable</v>
      </c>
      <c r="U9" s="20" t="str">
        <f t="shared" si="3"/>
        <v>No</v>
      </c>
      <c r="V9" s="31" t="s">
        <v>189</v>
      </c>
      <c r="W9" s="38"/>
      <c r="X9" s="35"/>
      <c r="Y9" s="35"/>
      <c r="Z9" s="35"/>
      <c r="AA9" s="35"/>
      <c r="AB9" s="37"/>
    </row>
    <row r="10" spans="1:28" s="33" customFormat="1" ht="81">
      <c r="A10" s="153"/>
      <c r="B10" s="151"/>
      <c r="C10" s="45" t="s">
        <v>183</v>
      </c>
      <c r="D10" s="151"/>
      <c r="E10" s="151"/>
      <c r="F10" s="147"/>
      <c r="G10" s="147"/>
      <c r="H10" s="147"/>
      <c r="I10" s="157"/>
      <c r="J10" s="34" t="s">
        <v>11</v>
      </c>
      <c r="K10" s="35" t="s">
        <v>32</v>
      </c>
      <c r="L10" s="36" t="s">
        <v>48</v>
      </c>
      <c r="M10" s="41" t="s">
        <v>73</v>
      </c>
      <c r="N10" s="34" t="s">
        <v>60</v>
      </c>
      <c r="O10" s="36" t="s">
        <v>38</v>
      </c>
      <c r="P10" s="20" t="str">
        <f t="shared" si="0"/>
        <v>Bajo</v>
      </c>
      <c r="Q10" s="20">
        <f>IFERROR(VLOOKUP(N10,LISTAS!$Q$2:$R$4,2,0),"")</f>
        <v>5</v>
      </c>
      <c r="R10" s="20">
        <f>IFERROR(VLOOKUP(O10,LISTAS!$S$2:$T$4,2,0),"")</f>
        <v>1</v>
      </c>
      <c r="S10" s="20">
        <f t="shared" si="1"/>
        <v>5</v>
      </c>
      <c r="T10" s="20" t="str">
        <f t="shared" si="2"/>
        <v>Tolerable</v>
      </c>
      <c r="U10" s="20" t="str">
        <f t="shared" si="3"/>
        <v>No</v>
      </c>
      <c r="V10" s="37" t="s">
        <v>190</v>
      </c>
      <c r="W10" s="38"/>
      <c r="X10" s="35"/>
      <c r="Y10" s="35"/>
      <c r="Z10" s="35"/>
      <c r="AA10" s="35"/>
      <c r="AB10" s="37"/>
    </row>
    <row r="11" spans="1:28" s="33" customFormat="1" ht="202.5">
      <c r="A11" s="154"/>
      <c r="B11" s="152"/>
      <c r="C11" s="45" t="s">
        <v>183</v>
      </c>
      <c r="D11" s="152"/>
      <c r="E11" s="152"/>
      <c r="F11" s="147"/>
      <c r="G11" s="147"/>
      <c r="H11" s="147"/>
      <c r="I11" s="158"/>
      <c r="J11" s="34" t="s">
        <v>13</v>
      </c>
      <c r="K11" s="35" t="s">
        <v>34</v>
      </c>
      <c r="L11" s="36" t="s">
        <v>35</v>
      </c>
      <c r="M11" s="41" t="s">
        <v>79</v>
      </c>
      <c r="N11" s="34" t="s">
        <v>60</v>
      </c>
      <c r="O11" s="36" t="s">
        <v>61</v>
      </c>
      <c r="P11" s="20" t="str">
        <f t="shared" si="0"/>
        <v>Alto</v>
      </c>
      <c r="Q11" s="20">
        <f>IFERROR(VLOOKUP(N11,LISTAS!$Q$2:$R$4,2,0),"")</f>
        <v>5</v>
      </c>
      <c r="R11" s="20">
        <f>IFERROR(VLOOKUP(O11,LISTAS!$S$2:$T$4,2,0),"")</f>
        <v>5</v>
      </c>
      <c r="S11" s="20">
        <f t="shared" si="1"/>
        <v>25</v>
      </c>
      <c r="T11" s="20" t="str">
        <f t="shared" si="2"/>
        <v>No tolerable</v>
      </c>
      <c r="U11" s="20" t="str">
        <f t="shared" si="3"/>
        <v>Si</v>
      </c>
      <c r="V11" s="37" t="s">
        <v>191</v>
      </c>
      <c r="W11" s="38"/>
      <c r="X11" s="35"/>
      <c r="Y11" s="35"/>
      <c r="Z11" s="35"/>
      <c r="AA11" s="35"/>
      <c r="AB11" s="37"/>
    </row>
    <row r="12" spans="1:28" s="33" customFormat="1" ht="67.5">
      <c r="A12" s="149" t="s">
        <v>192</v>
      </c>
      <c r="B12" s="147" t="s">
        <v>193</v>
      </c>
      <c r="C12" s="40" t="s">
        <v>194</v>
      </c>
      <c r="D12" s="146" t="s">
        <v>195</v>
      </c>
      <c r="E12" s="146" t="s">
        <v>196</v>
      </c>
      <c r="F12" s="147" t="s">
        <v>2</v>
      </c>
      <c r="G12" s="147" t="s">
        <v>81</v>
      </c>
      <c r="H12" s="147" t="s">
        <v>24</v>
      </c>
      <c r="I12" s="148" t="s">
        <v>186</v>
      </c>
      <c r="J12" s="34" t="s">
        <v>4</v>
      </c>
      <c r="K12" s="35" t="s">
        <v>66</v>
      </c>
      <c r="L12" s="36" t="s">
        <v>35</v>
      </c>
      <c r="M12" s="41" t="s">
        <v>36</v>
      </c>
      <c r="N12" s="34" t="s">
        <v>60</v>
      </c>
      <c r="O12" s="36" t="s">
        <v>51</v>
      </c>
      <c r="P12" s="20" t="str">
        <f t="shared" si="0"/>
        <v>Moderado</v>
      </c>
      <c r="Q12" s="20">
        <f>IFERROR(VLOOKUP(N12,LISTAS!$Q$2:$R$4,2,0),"")</f>
        <v>5</v>
      </c>
      <c r="R12" s="20">
        <f>IFERROR(VLOOKUP(O12,LISTAS!$S$2:$T$4,2,0),"")</f>
        <v>3</v>
      </c>
      <c r="S12" s="20">
        <f t="shared" si="1"/>
        <v>15</v>
      </c>
      <c r="T12" s="20" t="str">
        <f t="shared" si="2"/>
        <v>Potencialmente no tolerable</v>
      </c>
      <c r="U12" s="20" t="str">
        <f t="shared" si="3"/>
        <v>No</v>
      </c>
      <c r="V12" s="37" t="s">
        <v>197</v>
      </c>
      <c r="W12" s="38"/>
      <c r="X12" s="35"/>
      <c r="Y12" s="35"/>
      <c r="Z12" s="35"/>
      <c r="AA12" s="35"/>
      <c r="AB12" s="37"/>
    </row>
    <row r="13" spans="1:28" s="33" customFormat="1" ht="67.5">
      <c r="A13" s="149"/>
      <c r="B13" s="147"/>
      <c r="C13" s="40" t="s">
        <v>194</v>
      </c>
      <c r="D13" s="146"/>
      <c r="E13" s="146"/>
      <c r="F13" s="147"/>
      <c r="G13" s="147"/>
      <c r="H13" s="147"/>
      <c r="I13" s="148"/>
      <c r="J13" s="34" t="s">
        <v>4</v>
      </c>
      <c r="K13" s="35" t="s">
        <v>57</v>
      </c>
      <c r="L13" s="36" t="s">
        <v>35</v>
      </c>
      <c r="M13" s="41" t="s">
        <v>36</v>
      </c>
      <c r="N13" s="34" t="s">
        <v>50</v>
      </c>
      <c r="O13" s="36" t="s">
        <v>51</v>
      </c>
      <c r="P13" s="20" t="str">
        <f t="shared" si="0"/>
        <v>Bajo</v>
      </c>
      <c r="Q13" s="20">
        <f>IFERROR(VLOOKUP(N13,LISTAS!$Q$2:$R$4,2,0),"")</f>
        <v>3</v>
      </c>
      <c r="R13" s="20">
        <f>IFERROR(VLOOKUP(O13,LISTAS!$S$2:$T$4,2,0),"")</f>
        <v>3</v>
      </c>
      <c r="S13" s="20">
        <f t="shared" si="1"/>
        <v>9</v>
      </c>
      <c r="T13" s="20" t="str">
        <f t="shared" si="2"/>
        <v>Tolerable</v>
      </c>
      <c r="U13" s="20" t="str">
        <f t="shared" si="3"/>
        <v>No</v>
      </c>
      <c r="V13" s="37" t="s">
        <v>197</v>
      </c>
      <c r="W13" s="38"/>
      <c r="X13" s="35"/>
      <c r="Y13" s="35"/>
      <c r="Z13" s="35"/>
      <c r="AA13" s="35"/>
      <c r="AB13" s="37"/>
    </row>
    <row r="14" spans="1:28" s="33" customFormat="1" ht="40.5">
      <c r="A14" s="149"/>
      <c r="B14" s="147"/>
      <c r="C14" s="40" t="s">
        <v>194</v>
      </c>
      <c r="D14" s="146"/>
      <c r="E14" s="146"/>
      <c r="F14" s="147"/>
      <c r="G14" s="147"/>
      <c r="H14" s="147"/>
      <c r="I14" s="148"/>
      <c r="J14" s="34" t="s">
        <v>4</v>
      </c>
      <c r="K14" s="35" t="s">
        <v>71</v>
      </c>
      <c r="L14" s="36" t="s">
        <v>35</v>
      </c>
      <c r="M14" s="41" t="s">
        <v>36</v>
      </c>
      <c r="N14" s="34" t="s">
        <v>50</v>
      </c>
      <c r="O14" s="36" t="s">
        <v>38</v>
      </c>
      <c r="P14" s="20" t="str">
        <f t="shared" ref="P14" si="4">IFERROR(IF(S14="","",IF(S14&lt;=10,"Bajo",IF(S14&lt;=15,"Moderado",IF(S14&gt;15,"Alto","")))),"")</f>
        <v>Bajo</v>
      </c>
      <c r="Q14" s="20">
        <f>IFERROR(VLOOKUP(N14,LISTAS!$Q$2:$R$4,2,0),"")</f>
        <v>3</v>
      </c>
      <c r="R14" s="20">
        <f>IFERROR(VLOOKUP(O14,LISTAS!$S$2:$T$4,2,0),"")</f>
        <v>1</v>
      </c>
      <c r="S14" s="20">
        <f t="shared" ref="S14" si="5">IFERROR(Q14*R14,"")</f>
        <v>3</v>
      </c>
      <c r="T14" s="20" t="str">
        <f t="shared" ref="T14" si="6">IFERROR(IF(S14="","",IF(S14&lt;=10,"Tolerable",IF(S14&lt;=15,"Potencialmente no tolerable",IF(S14&gt;15,"No tolerable","")))),"")</f>
        <v>Tolerable</v>
      </c>
      <c r="U14" s="20" t="str">
        <f t="shared" ref="U14" si="7">IFERROR(IF(T14="","",IF(T14="Tolerable","No",IF(T14="Potencialmente no tolerable","No",IF(T14="No tolerable","Si","")))),"")</f>
        <v>No</v>
      </c>
      <c r="V14" s="37" t="s">
        <v>198</v>
      </c>
      <c r="W14" s="38"/>
      <c r="X14" s="35"/>
      <c r="Y14" s="35"/>
      <c r="Z14" s="35"/>
      <c r="AA14" s="35"/>
      <c r="AB14" s="37"/>
    </row>
    <row r="15" spans="1:28" s="33" customFormat="1" ht="94.5">
      <c r="A15" s="149"/>
      <c r="B15" s="147"/>
      <c r="C15" s="40" t="s">
        <v>194</v>
      </c>
      <c r="D15" s="146"/>
      <c r="E15" s="146"/>
      <c r="F15" s="147"/>
      <c r="G15" s="147"/>
      <c r="H15" s="147"/>
      <c r="I15" s="148"/>
      <c r="J15" s="34" t="s">
        <v>5</v>
      </c>
      <c r="K15" s="35" t="s">
        <v>26</v>
      </c>
      <c r="L15" s="36" t="s">
        <v>35</v>
      </c>
      <c r="M15" s="41" t="s">
        <v>49</v>
      </c>
      <c r="N15" s="34" t="s">
        <v>60</v>
      </c>
      <c r="O15" s="36" t="s">
        <v>51</v>
      </c>
      <c r="P15" s="20" t="str">
        <f t="shared" si="0"/>
        <v>Moderado</v>
      </c>
      <c r="Q15" s="20">
        <f>IFERROR(VLOOKUP(N15,LISTAS!$Q$2:$R$4,2,0),"")</f>
        <v>5</v>
      </c>
      <c r="R15" s="20">
        <f>IFERROR(VLOOKUP(O15,LISTAS!$S$2:$T$4,2,0),"")</f>
        <v>3</v>
      </c>
      <c r="S15" s="20">
        <f t="shared" si="1"/>
        <v>15</v>
      </c>
      <c r="T15" s="20" t="str">
        <f t="shared" si="2"/>
        <v>Potencialmente no tolerable</v>
      </c>
      <c r="U15" s="20" t="str">
        <f t="shared" si="3"/>
        <v>No</v>
      </c>
      <c r="V15" s="37" t="s">
        <v>199</v>
      </c>
      <c r="W15" s="38"/>
      <c r="X15" s="35"/>
      <c r="Y15" s="35"/>
      <c r="Z15" s="35"/>
      <c r="AA15" s="35"/>
      <c r="AB15" s="37"/>
    </row>
    <row r="16" spans="1:28" s="33" customFormat="1" ht="189">
      <c r="A16" s="149"/>
      <c r="B16" s="147"/>
      <c r="C16" s="40" t="s">
        <v>194</v>
      </c>
      <c r="D16" s="146"/>
      <c r="E16" s="146"/>
      <c r="F16" s="147"/>
      <c r="G16" s="147"/>
      <c r="H16" s="147"/>
      <c r="I16" s="148"/>
      <c r="J16" s="34" t="s">
        <v>6</v>
      </c>
      <c r="K16" s="35" t="s">
        <v>27</v>
      </c>
      <c r="L16" s="36" t="s">
        <v>35</v>
      </c>
      <c r="M16" s="41" t="s">
        <v>49</v>
      </c>
      <c r="N16" s="34" t="s">
        <v>60</v>
      </c>
      <c r="O16" s="36" t="s">
        <v>61</v>
      </c>
      <c r="P16" s="20" t="str">
        <f t="shared" si="0"/>
        <v>Alto</v>
      </c>
      <c r="Q16" s="20">
        <f>IFERROR(VLOOKUP(N16,LISTAS!$Q$2:$R$4,2,0),"")</f>
        <v>5</v>
      </c>
      <c r="R16" s="20">
        <f>IFERROR(VLOOKUP(O16,LISTAS!$S$2:$T$4,2,0),"")</f>
        <v>5</v>
      </c>
      <c r="S16" s="20">
        <f t="shared" si="1"/>
        <v>25</v>
      </c>
      <c r="T16" s="20" t="str">
        <f t="shared" si="2"/>
        <v>No tolerable</v>
      </c>
      <c r="U16" s="20" t="str">
        <f t="shared" si="3"/>
        <v>Si</v>
      </c>
      <c r="V16" s="37" t="s">
        <v>200</v>
      </c>
      <c r="W16" s="38"/>
      <c r="X16" s="35"/>
      <c r="Y16" s="35"/>
      <c r="Z16" s="35"/>
      <c r="AA16" s="35"/>
      <c r="AB16" s="37"/>
    </row>
    <row r="17" spans="1:28" s="33" customFormat="1" ht="175.5">
      <c r="A17" s="149"/>
      <c r="B17" s="147"/>
      <c r="C17" s="40" t="s">
        <v>194</v>
      </c>
      <c r="D17" s="146"/>
      <c r="E17" s="146"/>
      <c r="F17" s="147"/>
      <c r="G17" s="147"/>
      <c r="H17" s="147"/>
      <c r="I17" s="148"/>
      <c r="J17" s="34" t="s">
        <v>8</v>
      </c>
      <c r="K17" s="35" t="s">
        <v>29</v>
      </c>
      <c r="L17" s="36" t="s">
        <v>35</v>
      </c>
      <c r="M17" s="41" t="s">
        <v>59</v>
      </c>
      <c r="N17" s="34" t="s">
        <v>50</v>
      </c>
      <c r="O17" s="36" t="s">
        <v>38</v>
      </c>
      <c r="P17" s="20" t="str">
        <f t="shared" si="0"/>
        <v>Bajo</v>
      </c>
      <c r="Q17" s="20">
        <f>IFERROR(VLOOKUP(N17,LISTAS!$Q$2:$R$4,2,0),"")</f>
        <v>3</v>
      </c>
      <c r="R17" s="20">
        <f>IFERROR(VLOOKUP(O17,LISTAS!$S$2:$T$4,2,0),"")</f>
        <v>1</v>
      </c>
      <c r="S17" s="20">
        <f t="shared" si="1"/>
        <v>3</v>
      </c>
      <c r="T17" s="20" t="str">
        <f t="shared" si="2"/>
        <v>Tolerable</v>
      </c>
      <c r="U17" s="20" t="str">
        <f t="shared" si="3"/>
        <v>No</v>
      </c>
      <c r="V17" s="37" t="s">
        <v>201</v>
      </c>
      <c r="W17" s="38"/>
      <c r="X17" s="35"/>
      <c r="Y17" s="35"/>
      <c r="Z17" s="35"/>
      <c r="AA17" s="35"/>
      <c r="AB17" s="37"/>
    </row>
    <row r="18" spans="1:28" s="33" customFormat="1" ht="27">
      <c r="A18" s="149"/>
      <c r="B18" s="147"/>
      <c r="C18" s="40" t="s">
        <v>194</v>
      </c>
      <c r="D18" s="146"/>
      <c r="E18" s="146"/>
      <c r="F18" s="147"/>
      <c r="G18" s="147"/>
      <c r="H18" s="147"/>
      <c r="I18" s="148"/>
      <c r="J18" s="34" t="s">
        <v>9</v>
      </c>
      <c r="K18" s="35" t="s">
        <v>30</v>
      </c>
      <c r="L18" s="36" t="s">
        <v>35</v>
      </c>
      <c r="M18" s="41" t="s">
        <v>59</v>
      </c>
      <c r="N18" s="34" t="s">
        <v>50</v>
      </c>
      <c r="O18" s="36" t="s">
        <v>51</v>
      </c>
      <c r="P18" s="20" t="str">
        <f t="shared" si="0"/>
        <v>Bajo</v>
      </c>
      <c r="Q18" s="20">
        <f>IFERROR(VLOOKUP(N18,LISTAS!$Q$2:$R$4,2,0),"")</f>
        <v>3</v>
      </c>
      <c r="R18" s="20">
        <f>IFERROR(VLOOKUP(O18,LISTAS!$S$2:$T$4,2,0),"")</f>
        <v>3</v>
      </c>
      <c r="S18" s="20">
        <f t="shared" si="1"/>
        <v>9</v>
      </c>
      <c r="T18" s="20" t="str">
        <f t="shared" si="2"/>
        <v>Tolerable</v>
      </c>
      <c r="U18" s="20" t="str">
        <f t="shared" si="3"/>
        <v>No</v>
      </c>
      <c r="V18" s="37" t="s">
        <v>202</v>
      </c>
      <c r="W18" s="38"/>
      <c r="X18" s="35"/>
      <c r="Y18" s="35"/>
      <c r="Z18" s="35"/>
      <c r="AA18" s="35"/>
      <c r="AB18" s="37"/>
    </row>
    <row r="19" spans="1:28" s="33" customFormat="1" ht="121.5">
      <c r="A19" s="149"/>
      <c r="B19" s="147"/>
      <c r="C19" s="40" t="s">
        <v>194</v>
      </c>
      <c r="D19" s="146"/>
      <c r="E19" s="146"/>
      <c r="F19" s="147"/>
      <c r="G19" s="147"/>
      <c r="H19" s="147"/>
      <c r="I19" s="148"/>
      <c r="J19" s="34" t="s">
        <v>9</v>
      </c>
      <c r="K19" s="35" t="s">
        <v>47</v>
      </c>
      <c r="L19" s="36" t="s">
        <v>35</v>
      </c>
      <c r="M19" s="41" t="s">
        <v>59</v>
      </c>
      <c r="N19" s="34" t="s">
        <v>50</v>
      </c>
      <c r="O19" s="36" t="s">
        <v>51</v>
      </c>
      <c r="P19" s="20" t="str">
        <f t="shared" si="0"/>
        <v>Bajo</v>
      </c>
      <c r="Q19" s="20">
        <f>IFERROR(VLOOKUP(N19,LISTAS!$Q$2:$R$4,2,0),"")</f>
        <v>3</v>
      </c>
      <c r="R19" s="20">
        <f>IFERROR(VLOOKUP(O19,LISTAS!$S$2:$T$4,2,0),"")</f>
        <v>3</v>
      </c>
      <c r="S19" s="20">
        <f t="shared" si="1"/>
        <v>9</v>
      </c>
      <c r="T19" s="20" t="str">
        <f t="shared" si="2"/>
        <v>Tolerable</v>
      </c>
      <c r="U19" s="20" t="str">
        <f t="shared" si="3"/>
        <v>No</v>
      </c>
      <c r="V19" s="37" t="s">
        <v>203</v>
      </c>
      <c r="W19" s="38"/>
      <c r="X19" s="35"/>
      <c r="Y19" s="35"/>
      <c r="Z19" s="35"/>
      <c r="AA19" s="35"/>
      <c r="AB19" s="37"/>
    </row>
    <row r="20" spans="1:28" s="33" customFormat="1" ht="67.5">
      <c r="A20" s="149"/>
      <c r="B20" s="147"/>
      <c r="C20" s="40" t="s">
        <v>194</v>
      </c>
      <c r="D20" s="146"/>
      <c r="E20" s="146"/>
      <c r="F20" s="147"/>
      <c r="G20" s="147"/>
      <c r="H20" s="147"/>
      <c r="I20" s="148"/>
      <c r="J20" s="34" t="s">
        <v>9</v>
      </c>
      <c r="K20" s="35" t="s">
        <v>67</v>
      </c>
      <c r="L20" s="36" t="s">
        <v>35</v>
      </c>
      <c r="M20" s="41" t="s">
        <v>59</v>
      </c>
      <c r="N20" s="34" t="s">
        <v>60</v>
      </c>
      <c r="O20" s="36" t="s">
        <v>51</v>
      </c>
      <c r="P20" s="20" t="str">
        <f t="shared" si="0"/>
        <v>Moderado</v>
      </c>
      <c r="Q20" s="20">
        <f>IFERROR(VLOOKUP(N20,LISTAS!$Q$2:$R$4,2,0),"")</f>
        <v>5</v>
      </c>
      <c r="R20" s="20">
        <f>IFERROR(VLOOKUP(O20,LISTAS!$S$2:$T$4,2,0),"")</f>
        <v>3</v>
      </c>
      <c r="S20" s="20">
        <f t="shared" si="1"/>
        <v>15</v>
      </c>
      <c r="T20" s="20" t="str">
        <f t="shared" si="2"/>
        <v>Potencialmente no tolerable</v>
      </c>
      <c r="U20" s="20" t="str">
        <f t="shared" si="3"/>
        <v>No</v>
      </c>
      <c r="V20" s="37" t="s">
        <v>204</v>
      </c>
      <c r="W20" s="38"/>
      <c r="X20" s="35"/>
      <c r="Y20" s="35"/>
      <c r="Z20" s="35"/>
      <c r="AA20" s="35"/>
      <c r="AB20" s="37"/>
    </row>
    <row r="21" spans="1:28" s="33" customFormat="1" ht="148.5">
      <c r="A21" s="149"/>
      <c r="B21" s="147"/>
      <c r="C21" s="40" t="s">
        <v>194</v>
      </c>
      <c r="D21" s="146"/>
      <c r="E21" s="146"/>
      <c r="F21" s="147"/>
      <c r="G21" s="147"/>
      <c r="H21" s="147"/>
      <c r="I21" s="148"/>
      <c r="J21" s="34" t="s">
        <v>9</v>
      </c>
      <c r="K21" s="35" t="s">
        <v>72</v>
      </c>
      <c r="L21" s="36" t="s">
        <v>35</v>
      </c>
      <c r="M21" s="41" t="s">
        <v>59</v>
      </c>
      <c r="N21" s="34" t="s">
        <v>60</v>
      </c>
      <c r="O21" s="36" t="s">
        <v>61</v>
      </c>
      <c r="P21" s="20" t="str">
        <f t="shared" si="0"/>
        <v>Alto</v>
      </c>
      <c r="Q21" s="20">
        <f>IFERROR(VLOOKUP(N21,LISTAS!$Q$2:$R$4,2,0),"")</f>
        <v>5</v>
      </c>
      <c r="R21" s="20">
        <f>IFERROR(VLOOKUP(O21,LISTAS!$S$2:$T$4,2,0),"")</f>
        <v>5</v>
      </c>
      <c r="S21" s="20">
        <f t="shared" si="1"/>
        <v>25</v>
      </c>
      <c r="T21" s="20" t="str">
        <f t="shared" si="2"/>
        <v>No tolerable</v>
      </c>
      <c r="U21" s="20" t="str">
        <f t="shared" si="3"/>
        <v>Si</v>
      </c>
      <c r="V21" s="37" t="s">
        <v>205</v>
      </c>
      <c r="W21" s="38"/>
      <c r="X21" s="35"/>
      <c r="Y21" s="35"/>
      <c r="Z21" s="35"/>
      <c r="AA21" s="35"/>
      <c r="AB21" s="37"/>
    </row>
    <row r="22" spans="1:28" s="33" customFormat="1" ht="108">
      <c r="A22" s="149"/>
      <c r="B22" s="147"/>
      <c r="C22" s="40" t="s">
        <v>194</v>
      </c>
      <c r="D22" s="146"/>
      <c r="E22" s="146"/>
      <c r="F22" s="147"/>
      <c r="G22" s="147"/>
      <c r="H22" s="147"/>
      <c r="I22" s="148"/>
      <c r="J22" s="34" t="s">
        <v>9</v>
      </c>
      <c r="K22" s="35" t="s">
        <v>75</v>
      </c>
      <c r="L22" s="36" t="s">
        <v>48</v>
      </c>
      <c r="M22" s="41" t="s">
        <v>59</v>
      </c>
      <c r="N22" s="34" t="s">
        <v>60</v>
      </c>
      <c r="O22" s="36" t="s">
        <v>38</v>
      </c>
      <c r="P22" s="20" t="str">
        <f t="shared" ref="P22" si="8">IFERROR(IF(S22="","",IF(S22&lt;=10,"Bajo",IF(S22&lt;=15,"Moderado",IF(S22&gt;15,"Alto","")))),"")</f>
        <v>Bajo</v>
      </c>
      <c r="Q22" s="20">
        <f>IFERROR(VLOOKUP(N22,LISTAS!$Q$2:$R$4,2,0),"")</f>
        <v>5</v>
      </c>
      <c r="R22" s="20">
        <f>IFERROR(VLOOKUP(O22,LISTAS!$S$2:$T$4,2,0),"")</f>
        <v>1</v>
      </c>
      <c r="S22" s="20">
        <f t="shared" ref="S22" si="9">IFERROR(Q22*R22,"")</f>
        <v>5</v>
      </c>
      <c r="T22" s="20" t="str">
        <f t="shared" si="2"/>
        <v>Tolerable</v>
      </c>
      <c r="U22" s="20" t="str">
        <f t="shared" si="3"/>
        <v>No</v>
      </c>
      <c r="V22" s="37" t="s">
        <v>206</v>
      </c>
      <c r="W22" s="38"/>
      <c r="X22" s="35"/>
      <c r="Y22" s="35"/>
      <c r="Z22" s="35"/>
      <c r="AA22" s="35"/>
      <c r="AB22" s="37"/>
    </row>
    <row r="23" spans="1:28" s="33" customFormat="1" ht="67.5">
      <c r="A23" s="149"/>
      <c r="B23" s="147"/>
      <c r="C23" s="40" t="s">
        <v>194</v>
      </c>
      <c r="D23" s="146"/>
      <c r="E23" s="146"/>
      <c r="F23" s="147"/>
      <c r="G23" s="147"/>
      <c r="H23" s="147"/>
      <c r="I23" s="148"/>
      <c r="J23" s="34" t="s">
        <v>10</v>
      </c>
      <c r="K23" s="35" t="s">
        <v>31</v>
      </c>
      <c r="L23" s="36" t="s">
        <v>35</v>
      </c>
      <c r="M23" s="41" t="s">
        <v>68</v>
      </c>
      <c r="N23" s="34" t="s">
        <v>60</v>
      </c>
      <c r="O23" s="36" t="s">
        <v>51</v>
      </c>
      <c r="P23" s="20" t="str">
        <f t="shared" si="0"/>
        <v>Moderado</v>
      </c>
      <c r="Q23" s="20">
        <f>IFERROR(VLOOKUP(N23,LISTAS!$Q$2:$R$4,2,0),"")</f>
        <v>5</v>
      </c>
      <c r="R23" s="20">
        <f>IFERROR(VLOOKUP(O23,LISTAS!$S$2:$T$4,2,0),"")</f>
        <v>3</v>
      </c>
      <c r="S23" s="20">
        <f t="shared" si="1"/>
        <v>15</v>
      </c>
      <c r="T23" s="20" t="str">
        <f t="shared" si="2"/>
        <v>Potencialmente no tolerable</v>
      </c>
      <c r="U23" s="20" t="str">
        <f t="shared" si="3"/>
        <v>No</v>
      </c>
      <c r="V23" s="37" t="s">
        <v>207</v>
      </c>
      <c r="W23" s="38"/>
      <c r="X23" s="35"/>
      <c r="Y23" s="35"/>
      <c r="Z23" s="35"/>
      <c r="AA23" s="35"/>
      <c r="AB23" s="37"/>
    </row>
    <row r="24" spans="1:28" s="33" customFormat="1" ht="67.5">
      <c r="A24" s="149"/>
      <c r="B24" s="147"/>
      <c r="C24" s="40" t="s">
        <v>194</v>
      </c>
      <c r="D24" s="146"/>
      <c r="E24" s="146"/>
      <c r="F24" s="147"/>
      <c r="G24" s="147"/>
      <c r="H24" s="147"/>
      <c r="I24" s="148"/>
      <c r="J24" s="34" t="s">
        <v>11</v>
      </c>
      <c r="K24" s="35" t="s">
        <v>32</v>
      </c>
      <c r="L24" s="36" t="s">
        <v>48</v>
      </c>
      <c r="M24" s="41" t="s">
        <v>73</v>
      </c>
      <c r="N24" s="34" t="s">
        <v>60</v>
      </c>
      <c r="O24" s="36" t="s">
        <v>38</v>
      </c>
      <c r="P24" s="20" t="str">
        <f t="shared" si="0"/>
        <v>Bajo</v>
      </c>
      <c r="Q24" s="20">
        <f>IFERROR(VLOOKUP(N24,LISTAS!$Q$2:$R$4,2,0),"")</f>
        <v>5</v>
      </c>
      <c r="R24" s="20">
        <f>IFERROR(VLOOKUP(O24,LISTAS!$S$2:$T$4,2,0),"")</f>
        <v>1</v>
      </c>
      <c r="S24" s="20">
        <f t="shared" si="1"/>
        <v>5</v>
      </c>
      <c r="T24" s="20" t="str">
        <f t="shared" si="2"/>
        <v>Tolerable</v>
      </c>
      <c r="U24" s="20" t="str">
        <f t="shared" si="3"/>
        <v>No</v>
      </c>
      <c r="V24" s="37" t="s">
        <v>208</v>
      </c>
      <c r="W24" s="38"/>
      <c r="X24" s="35"/>
      <c r="Y24" s="35"/>
      <c r="Z24" s="35"/>
      <c r="AA24" s="35"/>
      <c r="AB24" s="37"/>
    </row>
    <row r="25" spans="1:28" s="33" customFormat="1" ht="175.5">
      <c r="A25" s="149"/>
      <c r="B25" s="147"/>
      <c r="C25" s="40" t="s">
        <v>194</v>
      </c>
      <c r="D25" s="146"/>
      <c r="E25" s="146"/>
      <c r="F25" s="147"/>
      <c r="G25" s="147"/>
      <c r="H25" s="147"/>
      <c r="I25" s="148"/>
      <c r="J25" s="34" t="s">
        <v>13</v>
      </c>
      <c r="K25" s="35" t="s">
        <v>34</v>
      </c>
      <c r="L25" s="36" t="s">
        <v>35</v>
      </c>
      <c r="M25" s="41" t="s">
        <v>79</v>
      </c>
      <c r="N25" s="34" t="s">
        <v>60</v>
      </c>
      <c r="O25" s="36" t="s">
        <v>61</v>
      </c>
      <c r="P25" s="20" t="str">
        <f t="shared" si="0"/>
        <v>Alto</v>
      </c>
      <c r="Q25" s="20">
        <f>IFERROR(VLOOKUP(N25,LISTAS!$Q$2:$R$4,2,0),"")</f>
        <v>5</v>
      </c>
      <c r="R25" s="20">
        <f>IFERROR(VLOOKUP(O25,LISTAS!$S$2:$T$4,2,0),"")</f>
        <v>5</v>
      </c>
      <c r="S25" s="20">
        <f t="shared" si="1"/>
        <v>25</v>
      </c>
      <c r="T25" s="20" t="str">
        <f t="shared" si="2"/>
        <v>No tolerable</v>
      </c>
      <c r="U25" s="20" t="str">
        <f t="shared" si="3"/>
        <v>Si</v>
      </c>
      <c r="V25" s="37" t="s">
        <v>209</v>
      </c>
      <c r="W25" s="38"/>
      <c r="X25" s="35"/>
      <c r="Y25" s="35"/>
      <c r="Z25" s="35"/>
      <c r="AA25" s="35"/>
      <c r="AB25" s="37"/>
    </row>
    <row r="26" spans="1:28" s="33" customFormat="1" ht="40.5">
      <c r="A26" s="149" t="s">
        <v>192</v>
      </c>
      <c r="B26" s="147" t="s">
        <v>210</v>
      </c>
      <c r="C26" s="40" t="s">
        <v>211</v>
      </c>
      <c r="D26" s="146" t="s">
        <v>212</v>
      </c>
      <c r="E26" s="146" t="s">
        <v>213</v>
      </c>
      <c r="F26" s="147" t="s">
        <v>2</v>
      </c>
      <c r="G26" s="147" t="s">
        <v>81</v>
      </c>
      <c r="H26" s="147" t="s">
        <v>24</v>
      </c>
      <c r="I26" s="148" t="s">
        <v>186</v>
      </c>
      <c r="J26" s="34" t="s">
        <v>4</v>
      </c>
      <c r="K26" s="35" t="s">
        <v>57</v>
      </c>
      <c r="L26" s="36" t="s">
        <v>35</v>
      </c>
      <c r="M26" s="41" t="s">
        <v>36</v>
      </c>
      <c r="N26" s="34" t="s">
        <v>50</v>
      </c>
      <c r="O26" s="36" t="s">
        <v>51</v>
      </c>
      <c r="P26" s="20" t="str">
        <f t="shared" si="0"/>
        <v>Bajo</v>
      </c>
      <c r="Q26" s="20">
        <f>IFERROR(VLOOKUP(N26,LISTAS!$Q$2:$R$4,2,0),"")</f>
        <v>3</v>
      </c>
      <c r="R26" s="20">
        <f>IFERROR(VLOOKUP(O26,LISTAS!$S$2:$T$4,2,0),"")</f>
        <v>3</v>
      </c>
      <c r="S26" s="20">
        <f t="shared" si="1"/>
        <v>9</v>
      </c>
      <c r="T26" s="20" t="str">
        <f t="shared" si="2"/>
        <v>Tolerable</v>
      </c>
      <c r="U26" s="20" t="str">
        <f t="shared" si="3"/>
        <v>No</v>
      </c>
      <c r="V26" s="37" t="s">
        <v>214</v>
      </c>
      <c r="W26" s="38"/>
      <c r="X26" s="35"/>
      <c r="Y26" s="35"/>
      <c r="Z26" s="35"/>
      <c r="AA26" s="35"/>
      <c r="AB26" s="37"/>
    </row>
    <row r="27" spans="1:28" s="33" customFormat="1" ht="94.5">
      <c r="A27" s="149"/>
      <c r="B27" s="147"/>
      <c r="C27" s="40" t="s">
        <v>211</v>
      </c>
      <c r="D27" s="146"/>
      <c r="E27" s="146"/>
      <c r="F27" s="147"/>
      <c r="G27" s="147"/>
      <c r="H27" s="147"/>
      <c r="I27" s="148"/>
      <c r="J27" s="34" t="s">
        <v>4</v>
      </c>
      <c r="K27" s="35" t="s">
        <v>66</v>
      </c>
      <c r="L27" s="36" t="s">
        <v>35</v>
      </c>
      <c r="M27" s="41" t="s">
        <v>36</v>
      </c>
      <c r="N27" s="34" t="s">
        <v>50</v>
      </c>
      <c r="O27" s="36" t="s">
        <v>51</v>
      </c>
      <c r="P27" s="20" t="str">
        <f t="shared" si="0"/>
        <v>Bajo</v>
      </c>
      <c r="Q27" s="20">
        <f>IFERROR(VLOOKUP(N27,LISTAS!$Q$2:$R$4,2,0),"")</f>
        <v>3</v>
      </c>
      <c r="R27" s="20">
        <f>IFERROR(VLOOKUP(O27,LISTAS!$S$2:$T$4,2,0),"")</f>
        <v>3</v>
      </c>
      <c r="S27" s="20">
        <f t="shared" si="1"/>
        <v>9</v>
      </c>
      <c r="T27" s="20" t="str">
        <f t="shared" si="2"/>
        <v>Tolerable</v>
      </c>
      <c r="U27" s="20" t="str">
        <f t="shared" si="3"/>
        <v>No</v>
      </c>
      <c r="V27" s="75" t="s">
        <v>215</v>
      </c>
      <c r="W27" s="38"/>
      <c r="X27" s="35"/>
      <c r="Y27" s="35"/>
      <c r="Z27" s="35"/>
      <c r="AA27" s="35"/>
      <c r="AB27" s="37"/>
    </row>
    <row r="28" spans="1:28" s="33" customFormat="1" ht="27">
      <c r="A28" s="149"/>
      <c r="B28" s="147"/>
      <c r="C28" s="40" t="s">
        <v>211</v>
      </c>
      <c r="D28" s="146"/>
      <c r="E28" s="146"/>
      <c r="F28" s="147"/>
      <c r="G28" s="147"/>
      <c r="H28" s="147"/>
      <c r="I28" s="148"/>
      <c r="J28" s="34" t="s">
        <v>4</v>
      </c>
      <c r="K28" s="35" t="s">
        <v>71</v>
      </c>
      <c r="L28" s="36" t="s">
        <v>35</v>
      </c>
      <c r="M28" s="41" t="s">
        <v>36</v>
      </c>
      <c r="N28" s="34" t="s">
        <v>50</v>
      </c>
      <c r="O28" s="36" t="s">
        <v>51</v>
      </c>
      <c r="P28" s="20" t="str">
        <f t="shared" si="0"/>
        <v>Bajo</v>
      </c>
      <c r="Q28" s="20">
        <f>IFERROR(VLOOKUP(N28,LISTAS!$Q$2:$R$4,2,0),"")</f>
        <v>3</v>
      </c>
      <c r="R28" s="20">
        <f>IFERROR(VLOOKUP(O28,LISTAS!$S$2:$T$4,2,0),"")</f>
        <v>3</v>
      </c>
      <c r="S28" s="20">
        <f t="shared" si="1"/>
        <v>9</v>
      </c>
      <c r="T28" s="20" t="str">
        <f t="shared" si="2"/>
        <v>Tolerable</v>
      </c>
      <c r="U28" s="20" t="str">
        <f t="shared" si="3"/>
        <v>No</v>
      </c>
      <c r="V28" s="37" t="s">
        <v>216</v>
      </c>
      <c r="W28" s="38"/>
      <c r="X28" s="35"/>
      <c r="Y28" s="35"/>
      <c r="Z28" s="35"/>
      <c r="AA28" s="35"/>
      <c r="AB28" s="37"/>
    </row>
    <row r="29" spans="1:28" s="33" customFormat="1" ht="54">
      <c r="A29" s="149"/>
      <c r="B29" s="147"/>
      <c r="C29" s="40" t="s">
        <v>211</v>
      </c>
      <c r="D29" s="146"/>
      <c r="E29" s="146"/>
      <c r="F29" s="147"/>
      <c r="G29" s="147"/>
      <c r="H29" s="147"/>
      <c r="I29" s="148"/>
      <c r="J29" s="34" t="s">
        <v>5</v>
      </c>
      <c r="K29" s="35" t="s">
        <v>26</v>
      </c>
      <c r="L29" s="36" t="s">
        <v>35</v>
      </c>
      <c r="M29" s="41" t="s">
        <v>49</v>
      </c>
      <c r="N29" s="34" t="s">
        <v>50</v>
      </c>
      <c r="O29" s="36" t="s">
        <v>51</v>
      </c>
      <c r="P29" s="20" t="str">
        <f t="shared" si="0"/>
        <v>Bajo</v>
      </c>
      <c r="Q29" s="20">
        <f>IFERROR(VLOOKUP(N29,LISTAS!$Q$2:$R$4,2,0),"")</f>
        <v>3</v>
      </c>
      <c r="R29" s="20">
        <f>IFERROR(VLOOKUP(O29,LISTAS!$S$2:$T$4,2,0),"")</f>
        <v>3</v>
      </c>
      <c r="S29" s="20">
        <f t="shared" si="1"/>
        <v>9</v>
      </c>
      <c r="T29" s="20" t="str">
        <f t="shared" si="2"/>
        <v>Tolerable</v>
      </c>
      <c r="U29" s="20" t="str">
        <f t="shared" si="3"/>
        <v>No</v>
      </c>
      <c r="V29" s="37" t="s">
        <v>217</v>
      </c>
      <c r="W29" s="38"/>
      <c r="X29" s="35"/>
      <c r="Y29" s="35"/>
      <c r="Z29" s="35"/>
      <c r="AA29" s="35"/>
      <c r="AB29" s="37"/>
    </row>
    <row r="30" spans="1:28" s="33" customFormat="1" ht="81">
      <c r="A30" s="149"/>
      <c r="B30" s="147"/>
      <c r="C30" s="40" t="s">
        <v>211</v>
      </c>
      <c r="D30" s="146"/>
      <c r="E30" s="146"/>
      <c r="F30" s="147"/>
      <c r="G30" s="147"/>
      <c r="H30" s="147"/>
      <c r="I30" s="148"/>
      <c r="J30" s="34" t="s">
        <v>6</v>
      </c>
      <c r="K30" s="35" t="s">
        <v>27</v>
      </c>
      <c r="L30" s="36" t="s">
        <v>35</v>
      </c>
      <c r="M30" s="41" t="s">
        <v>49</v>
      </c>
      <c r="N30" s="34" t="s">
        <v>50</v>
      </c>
      <c r="O30" s="36" t="s">
        <v>61</v>
      </c>
      <c r="P30" s="20" t="str">
        <f t="shared" si="0"/>
        <v>Moderado</v>
      </c>
      <c r="Q30" s="20">
        <f>IFERROR(VLOOKUP(N30,LISTAS!$Q$2:$R$4,2,0),"")</f>
        <v>3</v>
      </c>
      <c r="R30" s="20">
        <f>IFERROR(VLOOKUP(O30,LISTAS!$S$2:$T$4,2,0),"")</f>
        <v>5</v>
      </c>
      <c r="S30" s="20">
        <f t="shared" si="1"/>
        <v>15</v>
      </c>
      <c r="T30" s="20" t="str">
        <f t="shared" si="2"/>
        <v>Potencialmente no tolerable</v>
      </c>
      <c r="U30" s="20" t="str">
        <f t="shared" si="3"/>
        <v>No</v>
      </c>
      <c r="V30" s="37" t="s">
        <v>218</v>
      </c>
      <c r="W30" s="38"/>
      <c r="X30" s="35"/>
      <c r="Y30" s="35"/>
      <c r="Z30" s="35"/>
      <c r="AA30" s="35"/>
      <c r="AB30" s="37"/>
    </row>
    <row r="31" spans="1:28" s="33" customFormat="1" ht="121.5">
      <c r="A31" s="149"/>
      <c r="B31" s="147"/>
      <c r="C31" s="40" t="s">
        <v>211</v>
      </c>
      <c r="D31" s="146"/>
      <c r="E31" s="146"/>
      <c r="F31" s="147"/>
      <c r="G31" s="147"/>
      <c r="H31" s="147"/>
      <c r="I31" s="148"/>
      <c r="J31" s="34" t="s">
        <v>8</v>
      </c>
      <c r="K31" s="35" t="s">
        <v>29</v>
      </c>
      <c r="L31" s="36" t="s">
        <v>35</v>
      </c>
      <c r="M31" s="41" t="s">
        <v>59</v>
      </c>
      <c r="N31" s="34" t="s">
        <v>50</v>
      </c>
      <c r="O31" s="36" t="s">
        <v>51</v>
      </c>
      <c r="P31" s="20" t="str">
        <f t="shared" si="0"/>
        <v>Bajo</v>
      </c>
      <c r="Q31" s="20">
        <f>IFERROR(VLOOKUP(N31,LISTAS!$Q$2:$R$4,2,0),"")</f>
        <v>3</v>
      </c>
      <c r="R31" s="20">
        <f>IFERROR(VLOOKUP(O31,LISTAS!$S$2:$T$4,2,0),"")</f>
        <v>3</v>
      </c>
      <c r="S31" s="20">
        <f t="shared" si="1"/>
        <v>9</v>
      </c>
      <c r="T31" s="20" t="str">
        <f t="shared" si="2"/>
        <v>Tolerable</v>
      </c>
      <c r="U31" s="20" t="str">
        <f t="shared" si="3"/>
        <v>No</v>
      </c>
      <c r="V31" s="37" t="s">
        <v>219</v>
      </c>
      <c r="W31" s="38"/>
      <c r="X31" s="35"/>
      <c r="Y31" s="35"/>
      <c r="Z31" s="35"/>
      <c r="AA31" s="35"/>
      <c r="AB31" s="37"/>
    </row>
    <row r="32" spans="1:28" s="33" customFormat="1" ht="81">
      <c r="A32" s="149"/>
      <c r="B32" s="147"/>
      <c r="C32" s="40" t="s">
        <v>211</v>
      </c>
      <c r="D32" s="146"/>
      <c r="E32" s="146"/>
      <c r="F32" s="147"/>
      <c r="G32" s="147"/>
      <c r="H32" s="147"/>
      <c r="I32" s="148"/>
      <c r="J32" s="66" t="s">
        <v>9</v>
      </c>
      <c r="K32" s="67" t="s">
        <v>58</v>
      </c>
      <c r="L32" s="36" t="s">
        <v>35</v>
      </c>
      <c r="M32" s="41" t="s">
        <v>59</v>
      </c>
      <c r="N32" s="34" t="s">
        <v>50</v>
      </c>
      <c r="O32" s="36" t="s">
        <v>61</v>
      </c>
      <c r="P32" s="20" t="str">
        <f t="shared" si="0"/>
        <v>Moderado</v>
      </c>
      <c r="Q32" s="20">
        <f>IFERROR(VLOOKUP(N32,LISTAS!$Q$2:$R$4,2,0),"")</f>
        <v>3</v>
      </c>
      <c r="R32" s="20">
        <f>IFERROR(VLOOKUP(O32,LISTAS!$S$2:$T$4,2,0),"")</f>
        <v>5</v>
      </c>
      <c r="S32" s="20">
        <f t="shared" si="1"/>
        <v>15</v>
      </c>
      <c r="T32" s="20" t="str">
        <f t="shared" si="2"/>
        <v>Potencialmente no tolerable</v>
      </c>
      <c r="U32" s="20" t="str">
        <f t="shared" si="3"/>
        <v>No</v>
      </c>
      <c r="V32" s="37" t="s">
        <v>220</v>
      </c>
      <c r="W32" s="38"/>
      <c r="X32" s="35"/>
      <c r="Y32" s="35"/>
      <c r="Z32" s="35"/>
      <c r="AA32" s="35"/>
      <c r="AB32" s="37"/>
    </row>
    <row r="33" spans="1:28" s="33" customFormat="1" ht="108">
      <c r="A33" s="149"/>
      <c r="B33" s="147"/>
      <c r="C33" s="40" t="s">
        <v>211</v>
      </c>
      <c r="D33" s="146"/>
      <c r="E33" s="146"/>
      <c r="F33" s="147"/>
      <c r="G33" s="147"/>
      <c r="H33" s="147"/>
      <c r="I33" s="148"/>
      <c r="J33" s="34" t="s">
        <v>9</v>
      </c>
      <c r="K33" s="35" t="s">
        <v>67</v>
      </c>
      <c r="L33" s="36" t="s">
        <v>35</v>
      </c>
      <c r="M33" s="41" t="s">
        <v>59</v>
      </c>
      <c r="N33" s="34" t="s">
        <v>50</v>
      </c>
      <c r="O33" s="36" t="s">
        <v>51</v>
      </c>
      <c r="P33" s="20" t="str">
        <f t="shared" si="0"/>
        <v>Bajo</v>
      </c>
      <c r="Q33" s="20">
        <f>IFERROR(VLOOKUP(N33,LISTAS!$Q$2:$R$4,2,0),"")</f>
        <v>3</v>
      </c>
      <c r="R33" s="20">
        <f>IFERROR(VLOOKUP(O33,LISTAS!$S$2:$T$4,2,0),"")</f>
        <v>3</v>
      </c>
      <c r="S33" s="20">
        <f t="shared" si="1"/>
        <v>9</v>
      </c>
      <c r="T33" s="20" t="str">
        <f t="shared" si="2"/>
        <v>Tolerable</v>
      </c>
      <c r="U33" s="20" t="str">
        <f t="shared" si="3"/>
        <v>No</v>
      </c>
      <c r="V33" s="37" t="s">
        <v>221</v>
      </c>
      <c r="W33" s="38"/>
      <c r="X33" s="35"/>
      <c r="Y33" s="35"/>
      <c r="Z33" s="35"/>
      <c r="AA33" s="35"/>
      <c r="AB33" s="37"/>
    </row>
    <row r="34" spans="1:28" s="33" customFormat="1" ht="108">
      <c r="A34" s="149"/>
      <c r="B34" s="147"/>
      <c r="C34" s="40" t="s">
        <v>211</v>
      </c>
      <c r="D34" s="146"/>
      <c r="E34" s="146"/>
      <c r="F34" s="147"/>
      <c r="G34" s="147"/>
      <c r="H34" s="147"/>
      <c r="I34" s="148"/>
      <c r="J34" s="34" t="s">
        <v>9</v>
      </c>
      <c r="K34" s="35" t="s">
        <v>72</v>
      </c>
      <c r="L34" s="36" t="s">
        <v>35</v>
      </c>
      <c r="M34" s="41" t="s">
        <v>59</v>
      </c>
      <c r="N34" s="34" t="s">
        <v>50</v>
      </c>
      <c r="O34" s="36" t="s">
        <v>51</v>
      </c>
      <c r="P34" s="20" t="str">
        <f t="shared" si="0"/>
        <v>Bajo</v>
      </c>
      <c r="Q34" s="20">
        <f>IFERROR(VLOOKUP(N34,LISTAS!$Q$2:$R$4,2,0),"")</f>
        <v>3</v>
      </c>
      <c r="R34" s="20">
        <f>IFERROR(VLOOKUP(O34,LISTAS!$S$2:$T$4,2,0),"")</f>
        <v>3</v>
      </c>
      <c r="S34" s="20">
        <f t="shared" si="1"/>
        <v>9</v>
      </c>
      <c r="T34" s="20" t="str">
        <f t="shared" si="2"/>
        <v>Tolerable</v>
      </c>
      <c r="U34" s="20" t="str">
        <f t="shared" si="3"/>
        <v>No</v>
      </c>
      <c r="V34" s="37" t="s">
        <v>221</v>
      </c>
      <c r="W34" s="38"/>
      <c r="X34" s="35"/>
      <c r="Y34" s="35"/>
      <c r="Z34" s="35"/>
      <c r="AA34" s="35"/>
      <c r="AB34" s="37"/>
    </row>
    <row r="35" spans="1:28" s="33" customFormat="1" ht="40.5">
      <c r="A35" s="149"/>
      <c r="B35" s="147"/>
      <c r="C35" s="40" t="s">
        <v>211</v>
      </c>
      <c r="D35" s="146"/>
      <c r="E35" s="146"/>
      <c r="F35" s="147"/>
      <c r="G35" s="147"/>
      <c r="H35" s="147"/>
      <c r="I35" s="148"/>
      <c r="J35" s="34" t="s">
        <v>9</v>
      </c>
      <c r="K35" s="35" t="s">
        <v>75</v>
      </c>
      <c r="L35" s="36" t="s">
        <v>48</v>
      </c>
      <c r="M35" s="41" t="s">
        <v>59</v>
      </c>
      <c r="N35" s="34" t="s">
        <v>50</v>
      </c>
      <c r="O35" s="36" t="s">
        <v>51</v>
      </c>
      <c r="P35" s="20" t="str">
        <f t="shared" si="0"/>
        <v>Bajo</v>
      </c>
      <c r="Q35" s="20">
        <f>IFERROR(VLOOKUP(N35,LISTAS!$Q$2:$R$4,2,0),"")</f>
        <v>3</v>
      </c>
      <c r="R35" s="20">
        <f>IFERROR(VLOOKUP(O35,LISTAS!$S$2:$T$4,2,0),"")</f>
        <v>3</v>
      </c>
      <c r="S35" s="20">
        <f t="shared" si="1"/>
        <v>9</v>
      </c>
      <c r="T35" s="20" t="str">
        <f t="shared" si="2"/>
        <v>Tolerable</v>
      </c>
      <c r="U35" s="20" t="str">
        <f t="shared" si="3"/>
        <v>No</v>
      </c>
      <c r="V35" s="37" t="s">
        <v>222</v>
      </c>
      <c r="W35" s="38"/>
      <c r="X35" s="35"/>
      <c r="Y35" s="35"/>
      <c r="Z35" s="35"/>
      <c r="AA35" s="35"/>
      <c r="AB35" s="37"/>
    </row>
    <row r="36" spans="1:28" s="33" customFormat="1" ht="121.5">
      <c r="A36" s="149"/>
      <c r="B36" s="147"/>
      <c r="C36" s="40" t="s">
        <v>211</v>
      </c>
      <c r="D36" s="146"/>
      <c r="E36" s="146"/>
      <c r="F36" s="147"/>
      <c r="G36" s="147"/>
      <c r="H36" s="147"/>
      <c r="I36" s="148"/>
      <c r="J36" s="34" t="s">
        <v>9</v>
      </c>
      <c r="K36" s="35" t="s">
        <v>47</v>
      </c>
      <c r="L36" s="36" t="s">
        <v>35</v>
      </c>
      <c r="M36" s="41" t="s">
        <v>59</v>
      </c>
      <c r="N36" s="34" t="s">
        <v>60</v>
      </c>
      <c r="O36" s="36" t="s">
        <v>51</v>
      </c>
      <c r="P36" s="20" t="str">
        <f t="shared" ref="P36" si="10">IFERROR(IF(S36="","",IF(S36&lt;=10,"Bajo",IF(S36&lt;=15,"Moderado",IF(S36&gt;15,"Alto","")))),"")</f>
        <v>Moderado</v>
      </c>
      <c r="Q36" s="20">
        <f>IFERROR(VLOOKUP(N36,LISTAS!$Q$2:$R$4,2,0),"")</f>
        <v>5</v>
      </c>
      <c r="R36" s="20">
        <f>IFERROR(VLOOKUP(O36,LISTAS!$S$2:$T$4,2,0),"")</f>
        <v>3</v>
      </c>
      <c r="S36" s="20">
        <f t="shared" ref="S36" si="11">IFERROR(Q36*R36,"")</f>
        <v>15</v>
      </c>
      <c r="T36" s="20" t="str">
        <f>IFERROR(IF(S36="","",IF(S36&lt;=10,"Tolerable",IF(S36&lt;=15,"Potencialmente no tolerable",IF(S36&gt;15,"No tolerable","")))),"")</f>
        <v>Potencialmente no tolerable</v>
      </c>
      <c r="U36" s="20" t="str">
        <f t="shared" ref="U36" si="12">IFERROR(IF(T36="","",IF(T36="Tolerable","No",IF(T36="Potencialmente no tolerable","No",IF(T36="No tolerable","Si","")))),"")</f>
        <v>No</v>
      </c>
      <c r="V36" s="37" t="s">
        <v>223</v>
      </c>
      <c r="W36" s="38"/>
      <c r="X36" s="35"/>
      <c r="Y36" s="35"/>
      <c r="Z36" s="35"/>
      <c r="AA36" s="35"/>
      <c r="AB36" s="37"/>
    </row>
    <row r="37" spans="1:28" s="33" customFormat="1" ht="54">
      <c r="A37" s="149"/>
      <c r="B37" s="147"/>
      <c r="C37" s="40" t="s">
        <v>211</v>
      </c>
      <c r="D37" s="146"/>
      <c r="E37" s="146"/>
      <c r="F37" s="147"/>
      <c r="G37" s="147"/>
      <c r="H37" s="147"/>
      <c r="I37" s="148"/>
      <c r="J37" s="34" t="s">
        <v>10</v>
      </c>
      <c r="K37" s="35" t="s">
        <v>31</v>
      </c>
      <c r="L37" s="36" t="s">
        <v>35</v>
      </c>
      <c r="M37" s="41" t="s">
        <v>59</v>
      </c>
      <c r="N37" s="34" t="s">
        <v>60</v>
      </c>
      <c r="O37" s="36" t="s">
        <v>51</v>
      </c>
      <c r="P37" s="20" t="str">
        <f t="shared" si="0"/>
        <v>Moderado</v>
      </c>
      <c r="Q37" s="20">
        <f>IFERROR(VLOOKUP(N37,LISTAS!$Q$2:$R$4,2,0),"")</f>
        <v>5</v>
      </c>
      <c r="R37" s="20">
        <f>IFERROR(VLOOKUP(O37,LISTAS!$S$2:$T$4,2,0),"")</f>
        <v>3</v>
      </c>
      <c r="S37" s="20">
        <f t="shared" si="1"/>
        <v>15</v>
      </c>
      <c r="T37" s="20" t="str">
        <f t="shared" si="2"/>
        <v>Potencialmente no tolerable</v>
      </c>
      <c r="U37" s="20" t="str">
        <f t="shared" si="3"/>
        <v>No</v>
      </c>
      <c r="V37" s="75" t="s">
        <v>224</v>
      </c>
      <c r="W37" s="38"/>
      <c r="X37" s="35"/>
      <c r="Y37" s="35"/>
      <c r="Z37" s="35"/>
      <c r="AA37" s="35"/>
      <c r="AB37" s="37"/>
    </row>
    <row r="38" spans="1:28" s="33" customFormat="1" ht="67.5">
      <c r="A38" s="149"/>
      <c r="B38" s="147"/>
      <c r="C38" s="40" t="s">
        <v>211</v>
      </c>
      <c r="D38" s="146"/>
      <c r="E38" s="146"/>
      <c r="F38" s="147"/>
      <c r="G38" s="147"/>
      <c r="H38" s="147"/>
      <c r="I38" s="148"/>
      <c r="J38" s="34" t="s">
        <v>11</v>
      </c>
      <c r="K38" s="35" t="s">
        <v>32</v>
      </c>
      <c r="L38" s="36" t="s">
        <v>48</v>
      </c>
      <c r="M38" s="41" t="s">
        <v>73</v>
      </c>
      <c r="N38" s="34" t="s">
        <v>50</v>
      </c>
      <c r="O38" s="36" t="s">
        <v>38</v>
      </c>
      <c r="P38" s="20" t="str">
        <f t="shared" si="0"/>
        <v>Bajo</v>
      </c>
      <c r="Q38" s="20">
        <f>IFERROR(VLOOKUP(N38,LISTAS!$Q$2:$R$4,2,0),"")</f>
        <v>3</v>
      </c>
      <c r="R38" s="20">
        <f>IFERROR(VLOOKUP(O38,LISTAS!$S$2:$T$4,2,0),"")</f>
        <v>1</v>
      </c>
      <c r="S38" s="20">
        <f t="shared" si="1"/>
        <v>3</v>
      </c>
      <c r="T38" s="20" t="str">
        <f t="shared" si="2"/>
        <v>Tolerable</v>
      </c>
      <c r="U38" s="20" t="str">
        <f t="shared" si="3"/>
        <v>No</v>
      </c>
      <c r="V38" s="37" t="s">
        <v>225</v>
      </c>
      <c r="W38" s="38"/>
      <c r="X38" s="35"/>
      <c r="Y38" s="35"/>
      <c r="Z38" s="35"/>
      <c r="AA38" s="35"/>
      <c r="AB38" s="37"/>
    </row>
    <row r="39" spans="1:28" s="33" customFormat="1" ht="40.5">
      <c r="A39" s="149"/>
      <c r="B39" s="147"/>
      <c r="C39" s="40" t="s">
        <v>211</v>
      </c>
      <c r="D39" s="146"/>
      <c r="E39" s="146"/>
      <c r="F39" s="147"/>
      <c r="G39" s="147"/>
      <c r="H39" s="147"/>
      <c r="I39" s="148"/>
      <c r="J39" s="34" t="s">
        <v>12</v>
      </c>
      <c r="K39" s="35" t="s">
        <v>33</v>
      </c>
      <c r="L39" s="36" t="s">
        <v>35</v>
      </c>
      <c r="M39" s="41" t="s">
        <v>76</v>
      </c>
      <c r="N39" s="34" t="s">
        <v>60</v>
      </c>
      <c r="O39" s="36" t="s">
        <v>38</v>
      </c>
      <c r="P39" s="20" t="str">
        <f t="shared" si="0"/>
        <v>Bajo</v>
      </c>
      <c r="Q39" s="20">
        <f>IFERROR(VLOOKUP(N39,LISTAS!$Q$2:$R$4,2,0),"")</f>
        <v>5</v>
      </c>
      <c r="R39" s="20">
        <f>IFERROR(VLOOKUP(O39,LISTAS!$S$2:$T$4,2,0),"")</f>
        <v>1</v>
      </c>
      <c r="S39" s="20">
        <f t="shared" si="1"/>
        <v>5</v>
      </c>
      <c r="T39" s="20" t="str">
        <f t="shared" si="2"/>
        <v>Tolerable</v>
      </c>
      <c r="U39" s="20" t="str">
        <f t="shared" si="3"/>
        <v>No</v>
      </c>
      <c r="V39" s="37" t="s">
        <v>226</v>
      </c>
      <c r="W39" s="38"/>
      <c r="X39" s="35"/>
      <c r="Y39" s="35"/>
      <c r="Z39" s="35"/>
      <c r="AA39" s="35"/>
      <c r="AB39" s="37"/>
    </row>
    <row r="40" spans="1:28" s="33" customFormat="1" ht="202.5">
      <c r="A40" s="149"/>
      <c r="B40" s="147"/>
      <c r="C40" s="40" t="s">
        <v>211</v>
      </c>
      <c r="D40" s="146"/>
      <c r="E40" s="146"/>
      <c r="F40" s="147"/>
      <c r="G40" s="147"/>
      <c r="H40" s="147"/>
      <c r="I40" s="148"/>
      <c r="J40" s="34" t="s">
        <v>13</v>
      </c>
      <c r="K40" s="35" t="s">
        <v>34</v>
      </c>
      <c r="L40" s="36" t="s">
        <v>35</v>
      </c>
      <c r="M40" s="41" t="s">
        <v>79</v>
      </c>
      <c r="N40" s="34" t="s">
        <v>60</v>
      </c>
      <c r="O40" s="36" t="s">
        <v>61</v>
      </c>
      <c r="P40" s="20" t="str">
        <f t="shared" si="0"/>
        <v>Alto</v>
      </c>
      <c r="Q40" s="20">
        <f>IFERROR(VLOOKUP(N40,LISTAS!$Q$2:$R$4,2,0),"")</f>
        <v>5</v>
      </c>
      <c r="R40" s="20">
        <f>IFERROR(VLOOKUP(O40,LISTAS!$S$2:$T$4,2,0),"")</f>
        <v>5</v>
      </c>
      <c r="S40" s="20">
        <f t="shared" si="1"/>
        <v>25</v>
      </c>
      <c r="T40" s="20" t="str">
        <f t="shared" si="2"/>
        <v>No tolerable</v>
      </c>
      <c r="U40" s="20" t="str">
        <f t="shared" si="3"/>
        <v>Si</v>
      </c>
      <c r="V40" s="37" t="s">
        <v>227</v>
      </c>
      <c r="W40" s="38"/>
      <c r="X40" s="35"/>
      <c r="Y40" s="35"/>
      <c r="Z40" s="35"/>
      <c r="AA40" s="35"/>
      <c r="AB40" s="37"/>
    </row>
    <row r="41" spans="1:28" s="33" customFormat="1" ht="67.5">
      <c r="A41" s="149" t="s">
        <v>228</v>
      </c>
      <c r="B41" s="147" t="s">
        <v>229</v>
      </c>
      <c r="C41" s="40" t="s">
        <v>230</v>
      </c>
      <c r="D41" s="150" t="s">
        <v>231</v>
      </c>
      <c r="E41" s="146" t="s">
        <v>232</v>
      </c>
      <c r="F41" s="147" t="s">
        <v>2</v>
      </c>
      <c r="G41" s="147" t="s">
        <v>81</v>
      </c>
      <c r="H41" s="147" t="s">
        <v>24</v>
      </c>
      <c r="I41" s="148" t="s">
        <v>186</v>
      </c>
      <c r="J41" s="34" t="s">
        <v>9</v>
      </c>
      <c r="K41" s="35" t="s">
        <v>67</v>
      </c>
      <c r="L41" s="36" t="s">
        <v>35</v>
      </c>
      <c r="M41" s="41" t="s">
        <v>59</v>
      </c>
      <c r="N41" s="34" t="s">
        <v>60</v>
      </c>
      <c r="O41" s="36" t="s">
        <v>51</v>
      </c>
      <c r="P41" s="20" t="str">
        <f t="shared" si="0"/>
        <v>Moderado</v>
      </c>
      <c r="Q41" s="20">
        <f>IFERROR(VLOOKUP(N41,LISTAS!$Q$2:$R$4,2,0),"")</f>
        <v>5</v>
      </c>
      <c r="R41" s="20">
        <f>IFERROR(VLOOKUP(O41,LISTAS!$S$2:$T$4,2,0),"")</f>
        <v>3</v>
      </c>
      <c r="S41" s="20">
        <f t="shared" si="1"/>
        <v>15</v>
      </c>
      <c r="T41" s="20" t="str">
        <f t="shared" si="2"/>
        <v>Potencialmente no tolerable</v>
      </c>
      <c r="U41" s="20" t="str">
        <f t="shared" si="3"/>
        <v>No</v>
      </c>
      <c r="V41" s="73" t="s">
        <v>233</v>
      </c>
      <c r="W41" s="38"/>
      <c r="X41" s="35"/>
      <c r="Y41" s="35"/>
      <c r="Z41" s="35"/>
      <c r="AA41" s="35"/>
      <c r="AB41" s="37"/>
    </row>
    <row r="42" spans="1:28" s="33" customFormat="1" ht="37.15" customHeight="1">
      <c r="A42" s="149"/>
      <c r="B42" s="147"/>
      <c r="C42" s="40" t="s">
        <v>230</v>
      </c>
      <c r="D42" s="151"/>
      <c r="E42" s="146"/>
      <c r="F42" s="147"/>
      <c r="G42" s="147"/>
      <c r="H42" s="147"/>
      <c r="I42" s="148"/>
      <c r="J42" s="34" t="s">
        <v>9</v>
      </c>
      <c r="K42" s="35" t="s">
        <v>75</v>
      </c>
      <c r="L42" s="36" t="s">
        <v>48</v>
      </c>
      <c r="M42" s="41" t="s">
        <v>59</v>
      </c>
      <c r="N42" s="34" t="s">
        <v>60</v>
      </c>
      <c r="O42" s="36" t="s">
        <v>38</v>
      </c>
      <c r="P42" s="20" t="str">
        <f t="shared" si="0"/>
        <v>Bajo</v>
      </c>
      <c r="Q42" s="20">
        <f>IFERROR(VLOOKUP(N42,LISTAS!$Q$2:$R$4,2,0),"")</f>
        <v>5</v>
      </c>
      <c r="R42" s="20">
        <f>IFERROR(VLOOKUP(O42,LISTAS!$S$2:$T$4,2,0),"")</f>
        <v>1</v>
      </c>
      <c r="S42" s="20">
        <f t="shared" si="1"/>
        <v>5</v>
      </c>
      <c r="T42" s="20" t="str">
        <f t="shared" si="2"/>
        <v>Tolerable</v>
      </c>
      <c r="U42" s="20" t="str">
        <f t="shared" si="3"/>
        <v>No</v>
      </c>
      <c r="V42" s="37" t="s">
        <v>222</v>
      </c>
      <c r="W42" s="38"/>
      <c r="X42" s="35"/>
      <c r="Y42" s="35"/>
      <c r="Z42" s="35"/>
      <c r="AA42" s="35"/>
      <c r="AB42" s="37"/>
    </row>
    <row r="43" spans="1:28" s="33" customFormat="1" ht="37.15" customHeight="1">
      <c r="A43" s="149"/>
      <c r="B43" s="147"/>
      <c r="C43" s="40" t="s">
        <v>230</v>
      </c>
      <c r="D43" s="151"/>
      <c r="E43" s="146"/>
      <c r="F43" s="147"/>
      <c r="G43" s="147"/>
      <c r="H43" s="147"/>
      <c r="I43" s="148"/>
      <c r="J43" s="34" t="s">
        <v>10</v>
      </c>
      <c r="K43" s="35" t="s">
        <v>31</v>
      </c>
      <c r="L43" s="36" t="s">
        <v>35</v>
      </c>
      <c r="M43" s="41" t="s">
        <v>59</v>
      </c>
      <c r="N43" s="34" t="s">
        <v>60</v>
      </c>
      <c r="O43" s="36" t="s">
        <v>38</v>
      </c>
      <c r="P43" s="20" t="str">
        <f>IFERROR(IF(S43="","",IF(S43&lt;=10,"Bajo",IF(S43&lt;=15,"Moderado",IF(S43&gt;15,"Alto","")))),"")</f>
        <v>Bajo</v>
      </c>
      <c r="Q43" s="20">
        <f>IFERROR(VLOOKUP(N43,LISTAS!$Q$2:$R$4,2,0),"")</f>
        <v>5</v>
      </c>
      <c r="R43" s="20">
        <f>IFERROR(VLOOKUP(O43,LISTAS!$S$2:$T$4,2,0),"")</f>
        <v>1</v>
      </c>
      <c r="S43" s="20">
        <f>IFERROR(Q43*R43,"")</f>
        <v>5</v>
      </c>
      <c r="T43" s="20" t="str">
        <f>IFERROR(IF(S43="","",IF(S43&lt;=10,"Tolerable",IF(S43&lt;=15,"Potencialmente no tolerable",IF(S43&gt;15,"No tolerable","")))),"")</f>
        <v>Tolerable</v>
      </c>
      <c r="U43" s="20" t="str">
        <f>IFERROR(IF(T43="","",IF(T43="Tolerable","No",IF(T43="Potencialmente no tolerable","No",IF(T43="No tolerable","Si","")))),"")</f>
        <v>No</v>
      </c>
      <c r="V43" s="37" t="s">
        <v>234</v>
      </c>
      <c r="W43" s="38"/>
      <c r="X43" s="35"/>
      <c r="Y43" s="35"/>
      <c r="Z43" s="35"/>
      <c r="AA43" s="35"/>
      <c r="AB43" s="37"/>
    </row>
    <row r="44" spans="1:28" s="33" customFormat="1" ht="54">
      <c r="A44" s="149"/>
      <c r="B44" s="147"/>
      <c r="C44" s="40" t="s">
        <v>230</v>
      </c>
      <c r="D44" s="151"/>
      <c r="E44" s="146"/>
      <c r="F44" s="147"/>
      <c r="G44" s="147"/>
      <c r="H44" s="147"/>
      <c r="I44" s="148"/>
      <c r="J44" s="34" t="s">
        <v>11</v>
      </c>
      <c r="K44" s="35" t="s">
        <v>32</v>
      </c>
      <c r="L44" s="36" t="s">
        <v>48</v>
      </c>
      <c r="M44" s="41" t="s">
        <v>73</v>
      </c>
      <c r="N44" s="34" t="s">
        <v>60</v>
      </c>
      <c r="O44" s="36" t="s">
        <v>38</v>
      </c>
      <c r="P44" s="20" t="str">
        <f>IFERROR(IF(S44="","",IF(S44&lt;=10,"Bajo",IF(S44&lt;=15,"Moderado",IF(S44&gt;15,"Alto","")))),"")</f>
        <v>Bajo</v>
      </c>
      <c r="Q44" s="20">
        <f>IFERROR(VLOOKUP(N44,LISTAS!$Q$2:$R$4,2,0),"")</f>
        <v>5</v>
      </c>
      <c r="R44" s="20">
        <f>IFERROR(VLOOKUP(O44,LISTAS!$S$2:$T$4,2,0),"")</f>
        <v>1</v>
      </c>
      <c r="S44" s="20">
        <f>IFERROR(Q44*R44,"")</f>
        <v>5</v>
      </c>
      <c r="T44" s="20" t="str">
        <f>IFERROR(IF(S44="","",IF(S44&lt;=10,"Tolerable",IF(S44&lt;=15,"Potencialmente no tolerable",IF(S44&gt;15,"No tolerable","")))),"")</f>
        <v>Tolerable</v>
      </c>
      <c r="U44" s="20" t="str">
        <f>IFERROR(IF(T44="","",IF(T44="Tolerable","No",IF(T44="Potencialmente no tolerable","No",IF(T44="No tolerable","Si","")))),"")</f>
        <v>No</v>
      </c>
      <c r="V44" s="73" t="s">
        <v>235</v>
      </c>
      <c r="W44" s="38"/>
      <c r="X44" s="35"/>
      <c r="Y44" s="35"/>
      <c r="Z44" s="35"/>
      <c r="AA44" s="35"/>
      <c r="AB44" s="37"/>
    </row>
    <row r="45" spans="1:28" s="33" customFormat="1" ht="202.5">
      <c r="A45" s="149"/>
      <c r="B45" s="147"/>
      <c r="C45" s="40" t="s">
        <v>230</v>
      </c>
      <c r="D45" s="152"/>
      <c r="E45" s="146"/>
      <c r="F45" s="147"/>
      <c r="G45" s="147"/>
      <c r="H45" s="147"/>
      <c r="I45" s="148"/>
      <c r="J45" s="34" t="s">
        <v>13</v>
      </c>
      <c r="K45" s="35" t="s">
        <v>34</v>
      </c>
      <c r="L45" s="36" t="s">
        <v>35</v>
      </c>
      <c r="M45" s="41" t="s">
        <v>79</v>
      </c>
      <c r="N45" s="34" t="s">
        <v>60</v>
      </c>
      <c r="O45" s="36" t="s">
        <v>61</v>
      </c>
      <c r="P45" s="20" t="str">
        <f t="shared" si="0"/>
        <v>Alto</v>
      </c>
      <c r="Q45" s="20">
        <f>IFERROR(VLOOKUP(N45,LISTAS!$Q$2:$R$4,2,0),"")</f>
        <v>5</v>
      </c>
      <c r="R45" s="20">
        <f>IFERROR(VLOOKUP(O45,LISTAS!$S$2:$T$4,2,0),"")</f>
        <v>5</v>
      </c>
      <c r="S45" s="20">
        <f t="shared" si="1"/>
        <v>25</v>
      </c>
      <c r="T45" s="20" t="str">
        <f t="shared" si="2"/>
        <v>No tolerable</v>
      </c>
      <c r="U45" s="20" t="str">
        <f t="shared" si="3"/>
        <v>Si</v>
      </c>
      <c r="V45" s="73" t="s">
        <v>236</v>
      </c>
      <c r="W45" s="38"/>
      <c r="X45" s="35"/>
      <c r="Y45" s="35"/>
      <c r="Z45" s="35"/>
      <c r="AA45" s="35"/>
      <c r="AB45" s="37"/>
    </row>
    <row r="46" spans="1:28" s="33" customFormat="1" ht="81">
      <c r="A46" s="149" t="s">
        <v>228</v>
      </c>
      <c r="B46" s="147" t="s">
        <v>237</v>
      </c>
      <c r="C46" s="40" t="s">
        <v>238</v>
      </c>
      <c r="D46" s="146" t="s">
        <v>239</v>
      </c>
      <c r="E46" s="146" t="s">
        <v>240</v>
      </c>
      <c r="F46" s="147" t="s">
        <v>2</v>
      </c>
      <c r="G46" s="147" t="s">
        <v>81</v>
      </c>
      <c r="H46" s="147" t="s">
        <v>24</v>
      </c>
      <c r="I46" s="148" t="s">
        <v>186</v>
      </c>
      <c r="J46" s="34" t="s">
        <v>9</v>
      </c>
      <c r="K46" s="35" t="s">
        <v>47</v>
      </c>
      <c r="L46" s="36" t="s">
        <v>35</v>
      </c>
      <c r="M46" s="41" t="s">
        <v>59</v>
      </c>
      <c r="N46" s="34" t="s">
        <v>60</v>
      </c>
      <c r="O46" s="36" t="s">
        <v>51</v>
      </c>
      <c r="P46" s="20" t="str">
        <f t="shared" ref="P46:P51" si="13">IFERROR(IF(S46="","",IF(S46&lt;=10,"Bajo",IF(S46&lt;=15,"Moderado",IF(S46&gt;15,"Alto","")))),"")</f>
        <v>Moderado</v>
      </c>
      <c r="Q46" s="20">
        <f>IFERROR(VLOOKUP(N46,LISTAS!$Q$2:$R$4,2,0),"")</f>
        <v>5</v>
      </c>
      <c r="R46" s="20">
        <f>IFERROR(VLOOKUP(O46,LISTAS!$S$2:$T$4,2,0),"")</f>
        <v>3</v>
      </c>
      <c r="S46" s="20">
        <f t="shared" ref="S46:S51" si="14">IFERROR(Q46*R46,"")</f>
        <v>15</v>
      </c>
      <c r="T46" s="20" t="str">
        <f t="shared" si="2"/>
        <v>Potencialmente no tolerable</v>
      </c>
      <c r="U46" s="20" t="str">
        <f t="shared" si="3"/>
        <v>No</v>
      </c>
      <c r="V46" s="73" t="s">
        <v>241</v>
      </c>
      <c r="W46" s="38"/>
      <c r="X46" s="35"/>
      <c r="Y46" s="35"/>
      <c r="Z46" s="35"/>
      <c r="AA46" s="35"/>
      <c r="AB46" s="37"/>
    </row>
    <row r="47" spans="1:28" s="33" customFormat="1" ht="94.5">
      <c r="A47" s="149"/>
      <c r="B47" s="147"/>
      <c r="C47" s="40" t="s">
        <v>238</v>
      </c>
      <c r="D47" s="146"/>
      <c r="E47" s="146"/>
      <c r="F47" s="147"/>
      <c r="G47" s="147"/>
      <c r="H47" s="147"/>
      <c r="I47" s="148"/>
      <c r="J47" s="34" t="s">
        <v>4</v>
      </c>
      <c r="K47" s="35" t="s">
        <v>25</v>
      </c>
      <c r="L47" s="36" t="s">
        <v>35</v>
      </c>
      <c r="M47" s="41" t="s">
        <v>36</v>
      </c>
      <c r="N47" s="34" t="s">
        <v>60</v>
      </c>
      <c r="O47" s="36" t="s">
        <v>51</v>
      </c>
      <c r="P47" s="20" t="str">
        <f t="shared" si="13"/>
        <v>Moderado</v>
      </c>
      <c r="Q47" s="20">
        <f>IFERROR(VLOOKUP(N47,LISTAS!$Q$2:$R$4,2,0),"")</f>
        <v>5</v>
      </c>
      <c r="R47" s="20">
        <f>IFERROR(VLOOKUP(O47,LISTAS!$S$2:$T$4,2,0),"")</f>
        <v>3</v>
      </c>
      <c r="S47" s="20">
        <f t="shared" si="14"/>
        <v>15</v>
      </c>
      <c r="T47" s="20" t="str">
        <f t="shared" si="2"/>
        <v>Potencialmente no tolerable</v>
      </c>
      <c r="U47" s="20" t="str">
        <f t="shared" si="3"/>
        <v>No</v>
      </c>
      <c r="V47" s="37" t="s">
        <v>242</v>
      </c>
      <c r="W47" s="38"/>
      <c r="X47" s="35"/>
      <c r="Y47" s="35"/>
      <c r="Z47" s="35"/>
      <c r="AA47" s="35"/>
      <c r="AB47" s="37"/>
    </row>
    <row r="48" spans="1:28" s="33" customFormat="1" ht="94.5">
      <c r="A48" s="149"/>
      <c r="B48" s="147"/>
      <c r="C48" s="40" t="s">
        <v>238</v>
      </c>
      <c r="D48" s="146"/>
      <c r="E48" s="146"/>
      <c r="F48" s="147"/>
      <c r="G48" s="147"/>
      <c r="H48" s="147"/>
      <c r="I48" s="148"/>
      <c r="J48" s="34" t="s">
        <v>4</v>
      </c>
      <c r="K48" s="35" t="s">
        <v>44</v>
      </c>
      <c r="L48" s="36" t="s">
        <v>35</v>
      </c>
      <c r="M48" s="41" t="s">
        <v>36</v>
      </c>
      <c r="N48" s="34" t="s">
        <v>60</v>
      </c>
      <c r="O48" s="36" t="s">
        <v>51</v>
      </c>
      <c r="P48" s="20" t="str">
        <f t="shared" si="13"/>
        <v>Moderado</v>
      </c>
      <c r="Q48" s="20">
        <f>IFERROR(VLOOKUP(N48,LISTAS!$Q$2:$R$4,2,0),"")</f>
        <v>5</v>
      </c>
      <c r="R48" s="20">
        <f>IFERROR(VLOOKUP(O48,LISTAS!$S$2:$T$4,2,0),"")</f>
        <v>3</v>
      </c>
      <c r="S48" s="20">
        <f t="shared" si="14"/>
        <v>15</v>
      </c>
      <c r="T48" s="20" t="str">
        <f t="shared" si="2"/>
        <v>Potencialmente no tolerable</v>
      </c>
      <c r="U48" s="20" t="str">
        <f t="shared" si="3"/>
        <v>No</v>
      </c>
      <c r="V48" s="37" t="s">
        <v>243</v>
      </c>
      <c r="W48" s="38"/>
      <c r="X48" s="35"/>
      <c r="Y48" s="35"/>
      <c r="Z48" s="35"/>
      <c r="AA48" s="35"/>
      <c r="AB48" s="37"/>
    </row>
    <row r="49" spans="1:28" s="33" customFormat="1" ht="27">
      <c r="A49" s="149"/>
      <c r="B49" s="147"/>
      <c r="C49" s="40" t="s">
        <v>238</v>
      </c>
      <c r="D49" s="146"/>
      <c r="E49" s="146"/>
      <c r="F49" s="147"/>
      <c r="G49" s="147"/>
      <c r="H49" s="147"/>
      <c r="I49" s="148"/>
      <c r="J49" s="34" t="s">
        <v>4</v>
      </c>
      <c r="K49" s="35" t="s">
        <v>71</v>
      </c>
      <c r="L49" s="36" t="s">
        <v>35</v>
      </c>
      <c r="M49" s="41" t="s">
        <v>36</v>
      </c>
      <c r="N49" s="34" t="s">
        <v>50</v>
      </c>
      <c r="O49" s="36" t="s">
        <v>38</v>
      </c>
      <c r="P49" s="20" t="str">
        <f t="shared" si="13"/>
        <v>Bajo</v>
      </c>
      <c r="Q49" s="20">
        <f>IFERROR(VLOOKUP(N49,LISTAS!$Q$2:$R$4,2,0),"")</f>
        <v>3</v>
      </c>
      <c r="R49" s="20">
        <f>IFERROR(VLOOKUP(O49,LISTAS!$S$2:$T$4,2,0),"")</f>
        <v>1</v>
      </c>
      <c r="S49" s="20">
        <f t="shared" si="14"/>
        <v>3</v>
      </c>
      <c r="T49" s="20" t="str">
        <f t="shared" si="2"/>
        <v>Tolerable</v>
      </c>
      <c r="U49" s="20" t="str">
        <f t="shared" si="3"/>
        <v>No</v>
      </c>
      <c r="V49" s="37" t="s">
        <v>244</v>
      </c>
      <c r="W49" s="38"/>
      <c r="X49" s="35"/>
      <c r="Y49" s="35"/>
      <c r="Z49" s="35"/>
      <c r="AA49" s="35"/>
      <c r="AB49" s="37"/>
    </row>
    <row r="50" spans="1:28" s="33" customFormat="1" ht="108">
      <c r="A50" s="149"/>
      <c r="B50" s="147"/>
      <c r="C50" s="40" t="s">
        <v>238</v>
      </c>
      <c r="D50" s="146"/>
      <c r="E50" s="146"/>
      <c r="F50" s="147"/>
      <c r="G50" s="147"/>
      <c r="H50" s="147"/>
      <c r="I50" s="148"/>
      <c r="J50" s="34" t="s">
        <v>8</v>
      </c>
      <c r="K50" s="35" t="s">
        <v>29</v>
      </c>
      <c r="L50" s="36" t="s">
        <v>35</v>
      </c>
      <c r="M50" s="41" t="s">
        <v>59</v>
      </c>
      <c r="N50" s="34" t="s">
        <v>50</v>
      </c>
      <c r="O50" s="36" t="s">
        <v>38</v>
      </c>
      <c r="P50" s="20" t="str">
        <f t="shared" si="13"/>
        <v>Bajo</v>
      </c>
      <c r="Q50" s="20">
        <f>IFERROR(VLOOKUP(N50,LISTAS!$Q$2:$R$4,2,0),"")</f>
        <v>3</v>
      </c>
      <c r="R50" s="20">
        <f>IFERROR(VLOOKUP(O50,LISTAS!$S$2:$T$4,2,0),"")</f>
        <v>1</v>
      </c>
      <c r="S50" s="20">
        <f t="shared" si="14"/>
        <v>3</v>
      </c>
      <c r="T50" s="20" t="str">
        <f t="shared" si="2"/>
        <v>Tolerable</v>
      </c>
      <c r="U50" s="20" t="str">
        <f t="shared" si="3"/>
        <v>No</v>
      </c>
      <c r="V50" s="37" t="s">
        <v>245</v>
      </c>
      <c r="W50" s="38"/>
      <c r="X50" s="35"/>
      <c r="Y50" s="35"/>
      <c r="Z50" s="35"/>
      <c r="AA50" s="35"/>
      <c r="AB50" s="37"/>
    </row>
    <row r="51" spans="1:28" s="33" customFormat="1" ht="54">
      <c r="A51" s="149"/>
      <c r="B51" s="147"/>
      <c r="C51" s="40" t="s">
        <v>238</v>
      </c>
      <c r="D51" s="146"/>
      <c r="E51" s="146"/>
      <c r="F51" s="147"/>
      <c r="G51" s="147"/>
      <c r="H51" s="147"/>
      <c r="I51" s="148"/>
      <c r="J51" s="34" t="s">
        <v>11</v>
      </c>
      <c r="K51" s="35" t="s">
        <v>32</v>
      </c>
      <c r="L51" s="36" t="s">
        <v>48</v>
      </c>
      <c r="M51" s="41" t="s">
        <v>73</v>
      </c>
      <c r="N51" s="34" t="s">
        <v>60</v>
      </c>
      <c r="O51" s="36" t="s">
        <v>38</v>
      </c>
      <c r="P51" s="20" t="str">
        <f t="shared" si="13"/>
        <v>Bajo</v>
      </c>
      <c r="Q51" s="20">
        <f>IFERROR(VLOOKUP(N51,LISTAS!$Q$2:$R$4,2,0),"")</f>
        <v>5</v>
      </c>
      <c r="R51" s="20">
        <f>IFERROR(VLOOKUP(O51,LISTAS!$S$2:$T$4,2,0),"")</f>
        <v>1</v>
      </c>
      <c r="S51" s="20">
        <f t="shared" si="14"/>
        <v>5</v>
      </c>
      <c r="T51" s="20" t="str">
        <f t="shared" si="2"/>
        <v>Tolerable</v>
      </c>
      <c r="U51" s="20" t="str">
        <f t="shared" si="3"/>
        <v>No</v>
      </c>
      <c r="V51" s="37" t="s">
        <v>235</v>
      </c>
      <c r="W51" s="38"/>
      <c r="X51" s="35"/>
      <c r="Y51" s="35"/>
      <c r="Z51" s="35"/>
      <c r="AA51" s="35"/>
      <c r="AB51" s="37"/>
    </row>
    <row r="52" spans="1:28">
      <c r="J52" s="44"/>
      <c r="K52" s="33"/>
      <c r="N52" s="44"/>
      <c r="O52" s="44"/>
    </row>
    <row r="53" spans="1:28">
      <c r="J53" s="44"/>
      <c r="K53" s="33"/>
      <c r="N53" s="44"/>
      <c r="O53" s="44"/>
    </row>
    <row r="54" spans="1:28">
      <c r="J54" s="44"/>
      <c r="K54" s="33"/>
      <c r="N54" s="44"/>
      <c r="O54" s="44"/>
    </row>
    <row r="55" spans="1:28">
      <c r="J55" s="44"/>
      <c r="K55" s="33"/>
      <c r="N55" s="44"/>
      <c r="O55" s="44"/>
    </row>
    <row r="56" spans="1:28">
      <c r="J56" s="44"/>
      <c r="K56" s="33"/>
      <c r="N56" s="44"/>
      <c r="O56" s="44"/>
    </row>
    <row r="57" spans="1:28">
      <c r="J57" s="44"/>
      <c r="K57" s="33"/>
      <c r="N57" s="44"/>
      <c r="O57" s="44"/>
    </row>
    <row r="58" spans="1:28">
      <c r="J58" s="44"/>
      <c r="K58" s="33"/>
      <c r="N58" s="44"/>
      <c r="O58" s="44"/>
    </row>
    <row r="59" spans="1:28">
      <c r="J59" s="44"/>
      <c r="K59" s="33"/>
      <c r="N59" s="44"/>
      <c r="O59" s="44"/>
    </row>
    <row r="60" spans="1:28">
      <c r="J60" s="44"/>
      <c r="K60" s="33"/>
      <c r="N60" s="44"/>
      <c r="O60" s="44"/>
    </row>
    <row r="61" spans="1:28">
      <c r="J61" s="44"/>
      <c r="K61" s="33"/>
      <c r="N61" s="44"/>
      <c r="O61" s="44"/>
    </row>
    <row r="62" spans="1:28">
      <c r="J62" s="44"/>
      <c r="K62" s="33"/>
      <c r="N62" s="44"/>
      <c r="O62" s="44"/>
    </row>
    <row r="63" spans="1:28">
      <c r="J63" s="44"/>
      <c r="K63" s="33"/>
    </row>
    <row r="64" spans="1:28">
      <c r="J64" s="44"/>
      <c r="K64" s="33"/>
    </row>
    <row r="65" spans="10:11">
      <c r="J65" s="44"/>
      <c r="K65" s="33"/>
    </row>
    <row r="66" spans="10:11">
      <c r="J66" s="44"/>
      <c r="K66" s="33"/>
    </row>
    <row r="67" spans="10:11">
      <c r="J67" s="44"/>
      <c r="K67" s="33"/>
    </row>
    <row r="68" spans="10:11">
      <c r="J68" s="44"/>
      <c r="K68" s="33"/>
    </row>
    <row r="69" spans="10:11">
      <c r="J69" s="44"/>
      <c r="K69" s="33"/>
    </row>
    <row r="70" spans="10:11">
      <c r="J70" s="44"/>
      <c r="K70" s="33"/>
    </row>
    <row r="71" spans="10:11">
      <c r="J71" s="44"/>
      <c r="K71" s="33"/>
    </row>
    <row r="72" spans="10:11">
      <c r="J72" s="44"/>
      <c r="K72" s="33"/>
    </row>
    <row r="73" spans="10:11">
      <c r="J73" s="44"/>
      <c r="K73" s="33"/>
    </row>
    <row r="74" spans="10:11">
      <c r="J74" s="44"/>
      <c r="K74" s="33"/>
    </row>
    <row r="75" spans="10:11">
      <c r="J75" s="44"/>
      <c r="K75" s="33"/>
    </row>
    <row r="76" spans="10:11">
      <c r="J76" s="44"/>
      <c r="K76" s="33"/>
    </row>
    <row r="77" spans="10:11">
      <c r="J77" s="44"/>
      <c r="K77" s="33"/>
    </row>
    <row r="78" spans="10:11">
      <c r="J78" s="44"/>
      <c r="K78" s="33"/>
    </row>
    <row r="79" spans="10:11">
      <c r="J79" s="44"/>
      <c r="K79" s="33"/>
    </row>
    <row r="80" spans="10:11">
      <c r="J80" s="44"/>
      <c r="K80" s="33"/>
    </row>
    <row r="81" spans="10:11">
      <c r="J81" s="44"/>
      <c r="K81" s="33"/>
    </row>
    <row r="82" spans="10:11">
      <c r="J82" s="44"/>
      <c r="K82" s="33"/>
    </row>
    <row r="83" spans="10:11">
      <c r="J83" s="44"/>
      <c r="K83" s="33"/>
    </row>
    <row r="84" spans="10:11">
      <c r="J84" s="44"/>
      <c r="K84" s="33"/>
    </row>
    <row r="85" spans="10:11">
      <c r="J85" s="44"/>
      <c r="K85" s="33"/>
    </row>
    <row r="86" spans="10:11">
      <c r="J86" s="44"/>
      <c r="K86" s="33"/>
    </row>
    <row r="87" spans="10:11">
      <c r="J87" s="44"/>
      <c r="K87" s="33"/>
    </row>
    <row r="88" spans="10:11">
      <c r="J88" s="44"/>
      <c r="K88" s="33"/>
    </row>
    <row r="89" spans="10:11">
      <c r="J89" s="44"/>
      <c r="K89" s="33"/>
    </row>
    <row r="90" spans="10:11">
      <c r="J90" s="44"/>
      <c r="K90" s="33"/>
    </row>
    <row r="91" spans="10:11">
      <c r="J91" s="44"/>
      <c r="K91" s="33"/>
    </row>
    <row r="92" spans="10:11">
      <c r="J92" s="44"/>
      <c r="K92" s="33"/>
    </row>
    <row r="93" spans="10:11">
      <c r="J93" s="44"/>
      <c r="K93" s="33"/>
    </row>
    <row r="94" spans="10:11">
      <c r="J94" s="44"/>
      <c r="K94" s="33"/>
    </row>
    <row r="95" spans="10:11">
      <c r="J95" s="44"/>
      <c r="K95" s="33"/>
    </row>
    <row r="96" spans="10:11">
      <c r="J96" s="44"/>
      <c r="K96" s="33"/>
    </row>
    <row r="97" spans="10:11">
      <c r="J97" s="44"/>
      <c r="K97" s="33"/>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P7:U51" name="VALORACION"/>
  </protectedRanges>
  <mergeCells count="51">
    <mergeCell ref="E12:E25"/>
    <mergeCell ref="F12:F25"/>
    <mergeCell ref="H7:H11"/>
    <mergeCell ref="I7:I11"/>
    <mergeCell ref="A12:A25"/>
    <mergeCell ref="G12:G25"/>
    <mergeCell ref="H12:H25"/>
    <mergeCell ref="I12:I25"/>
    <mergeCell ref="F7:F11"/>
    <mergeCell ref="G7:G11"/>
    <mergeCell ref="E7:E11"/>
    <mergeCell ref="D26:D40"/>
    <mergeCell ref="B26:B40"/>
    <mergeCell ref="A26:A40"/>
    <mergeCell ref="B7:B11"/>
    <mergeCell ref="A7:A11"/>
    <mergeCell ref="D12:D25"/>
    <mergeCell ref="B12:B25"/>
    <mergeCell ref="D7:D11"/>
    <mergeCell ref="A41:A45"/>
    <mergeCell ref="B41:B45"/>
    <mergeCell ref="D41:D45"/>
    <mergeCell ref="D46:D51"/>
    <mergeCell ref="B46:B51"/>
    <mergeCell ref="A46:A51"/>
    <mergeCell ref="E46:E51"/>
    <mergeCell ref="F46:F51"/>
    <mergeCell ref="G46:G51"/>
    <mergeCell ref="H46:H51"/>
    <mergeCell ref="I46:I51"/>
    <mergeCell ref="E41:E45"/>
    <mergeCell ref="F41:F45"/>
    <mergeCell ref="G41:G45"/>
    <mergeCell ref="H41:H45"/>
    <mergeCell ref="I41:I45"/>
    <mergeCell ref="E26:E40"/>
    <mergeCell ref="F26:F40"/>
    <mergeCell ref="G26:G40"/>
    <mergeCell ref="H26:H40"/>
    <mergeCell ref="I26:I40"/>
    <mergeCell ref="B1:Y1"/>
    <mergeCell ref="B2:Y2"/>
    <mergeCell ref="B3:Y3"/>
    <mergeCell ref="Z1:AB1"/>
    <mergeCell ref="Z2:AB2"/>
    <mergeCell ref="Z3:AB3"/>
    <mergeCell ref="W4:AB5"/>
    <mergeCell ref="N4:V4"/>
    <mergeCell ref="N5:V5"/>
    <mergeCell ref="J4:M5"/>
    <mergeCell ref="B4:I5"/>
  </mergeCells>
  <phoneticPr fontId="22" type="noConversion"/>
  <conditionalFormatting sqref="L6">
    <cfRule type="containsText" dxfId="9" priority="7" operator="containsText" text="Positivo">
      <formula>NOT(ISERROR(SEARCH("Positivo",L6)))</formula>
    </cfRule>
  </conditionalFormatting>
  <conditionalFormatting sqref="L6:L1048576">
    <cfRule type="containsText" dxfId="8" priority="4" operator="containsText" text="Positivo">
      <formula>NOT(ISERROR(SEARCH("Positivo",L6)))</formula>
    </cfRule>
    <cfRule type="containsText" dxfId="7" priority="5" operator="containsText" text="Negativo">
      <formula>NOT(ISERROR(SEARCH("Negativo",L6)))</formula>
    </cfRule>
  </conditionalFormatting>
  <conditionalFormatting sqref="T6:T1048576">
    <cfRule type="containsText" dxfId="6" priority="1" operator="containsText" text="Potencialmente No Tolerable">
      <formula>NOT(ISERROR(SEARCH("Potencialmente No Tolerable",T6)))</formula>
    </cfRule>
    <cfRule type="containsText" dxfId="5" priority="2" operator="containsText" text="No Tolerable">
      <formula>NOT(ISERROR(SEARCH("No Tolerable",T6)))</formula>
    </cfRule>
    <cfRule type="containsText" dxfId="4" priority="3" operator="containsText" text="Tolerable">
      <formula>NOT(ISERROR(SEARCH("Tolerable",T6)))</formula>
    </cfRule>
  </conditionalFormatting>
  <dataValidations count="2">
    <dataValidation type="list" allowBlank="1" showInputMessage="1" showErrorMessage="1" sqref="G52:G65538" xr:uid="{00000000-0002-0000-0300-000000000000}">
      <formula1>INDIRECT(G52)</formula1>
    </dataValidation>
    <dataValidation type="list" allowBlank="1" showInputMessage="1" showErrorMessage="1" sqref="K7:K62 G7:G51" xr:uid="{00000000-0002-0000-0300-000001000000}">
      <formula1>INDIRECT(F7)</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2000000}">
          <x14:formula1>
            <xm:f>LISTAS!$A$1:$C$1</xm:f>
          </x14:formula1>
          <xm:sqref>F7:F51</xm:sqref>
        </x14:dataValidation>
        <x14:dataValidation type="list" allowBlank="1" showInputMessage="1" showErrorMessage="1" xr:uid="{00000000-0002-0000-0300-000003000000}">
          <x14:formula1>
            <xm:f>LISTAS!$D$2:$D$4</xm:f>
          </x14:formula1>
          <xm:sqref>H7:H51</xm:sqref>
        </x14:dataValidation>
        <x14:dataValidation type="list" allowBlank="1" showInputMessage="1" showErrorMessage="1" xr:uid="{00000000-0002-0000-0300-000004000000}">
          <x14:formula1>
            <xm:f>LISTAS!$O$2:$O$3</xm:f>
          </x14:formula1>
          <xm:sqref>L7:L51</xm:sqref>
        </x14:dataValidation>
        <x14:dataValidation type="list" allowBlank="1" showInputMessage="1" showErrorMessage="1" xr:uid="{00000000-0002-0000-0300-000005000000}">
          <x14:formula1>
            <xm:f>LISTAS!$P$2:$P$9</xm:f>
          </x14:formula1>
          <xm:sqref>M7:M51</xm:sqref>
        </x14:dataValidation>
        <x14:dataValidation type="list" allowBlank="1" showInputMessage="1" showErrorMessage="1" xr:uid="{00000000-0002-0000-0300-000006000000}">
          <x14:formula1>
            <xm:f>LISTAS!$Q$2:$Q$4</xm:f>
          </x14:formula1>
          <xm:sqref>N7:N51</xm:sqref>
        </x14:dataValidation>
        <x14:dataValidation type="list" allowBlank="1" showInputMessage="1" showErrorMessage="1" xr:uid="{00000000-0002-0000-0300-000007000000}">
          <x14:formula1>
            <xm:f>LISTAS!$S$2:$S$4</xm:f>
          </x14:formula1>
          <xm:sqref>O7:O51</xm:sqref>
        </x14:dataValidation>
        <x14:dataValidation type="list" allowBlank="1" showInputMessage="1" showErrorMessage="1" xr:uid="{00000000-0002-0000-0300-000008000000}">
          <x14:formula1>
            <xm:f>LISTAS!$E$1:$N$1</xm:f>
          </x14:formula1>
          <xm:sqref>J7:J51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5"/>
  <sheetViews>
    <sheetView topLeftCell="A7" workbookViewId="0">
      <selection activeCell="A7" sqref="A7"/>
    </sheetView>
  </sheetViews>
  <sheetFormatPr defaultColWidth="11.42578125" defaultRowHeight="18"/>
  <cols>
    <col min="1" max="1" width="46.42578125" style="18" bestFit="1" customWidth="1"/>
    <col min="2" max="2" width="23.85546875" style="18" customWidth="1"/>
    <col min="3" max="3" width="23.28515625" style="19" customWidth="1"/>
    <col min="4" max="16384" width="11.42578125" style="18"/>
  </cols>
  <sheetData>
    <row r="1" spans="1:4" ht="61.15" customHeight="1">
      <c r="A1" s="159" t="s">
        <v>246</v>
      </c>
      <c r="B1" s="159"/>
      <c r="C1" s="159"/>
      <c r="D1" s="159"/>
    </row>
    <row r="2" spans="1:4">
      <c r="A2"/>
      <c r="B2"/>
      <c r="C2" s="69"/>
    </row>
    <row r="3" spans="1:4">
      <c r="A3" s="76" t="s">
        <v>161</v>
      </c>
      <c r="B3" s="77" t="s">
        <v>247</v>
      </c>
    </row>
    <row r="4" spans="1:4">
      <c r="A4" s="76" t="s">
        <v>14</v>
      </c>
      <c r="B4" s="77" t="s">
        <v>247</v>
      </c>
    </row>
    <row r="5" spans="1:4">
      <c r="A5" s="76" t="s">
        <v>3</v>
      </c>
      <c r="B5" s="77" t="s">
        <v>247</v>
      </c>
    </row>
    <row r="6" spans="1:4">
      <c r="A6" s="11"/>
      <c r="B6" s="11"/>
    </row>
    <row r="7" spans="1:4" s="19" customFormat="1" ht="54">
      <c r="A7" s="78" t="s">
        <v>167</v>
      </c>
      <c r="B7" s="78" t="s">
        <v>168</v>
      </c>
      <c r="C7" s="79" t="s">
        <v>248</v>
      </c>
    </row>
    <row r="8" spans="1:4" s="19" customFormat="1">
      <c r="A8" s="77" t="s">
        <v>6</v>
      </c>
      <c r="B8" s="77"/>
      <c r="C8" s="80">
        <v>20</v>
      </c>
    </row>
    <row r="9" spans="1:4" s="19" customFormat="1">
      <c r="A9" s="77" t="s">
        <v>9</v>
      </c>
      <c r="B9" s="77"/>
      <c r="C9" s="80">
        <v>12.333333333333334</v>
      </c>
    </row>
    <row r="10" spans="1:4">
      <c r="A10" s="77" t="s">
        <v>10</v>
      </c>
      <c r="B10" s="77"/>
      <c r="C10" s="80">
        <v>15</v>
      </c>
    </row>
    <row r="11" spans="1:4">
      <c r="A11" s="77" t="s">
        <v>11</v>
      </c>
      <c r="B11" s="77"/>
      <c r="C11" s="80">
        <v>4.5999999999999996</v>
      </c>
    </row>
    <row r="12" spans="1:4">
      <c r="A12" s="77" t="s">
        <v>13</v>
      </c>
      <c r="B12" s="77"/>
      <c r="C12" s="80">
        <v>25</v>
      </c>
    </row>
    <row r="13" spans="1:4">
      <c r="A13" s="77" t="s">
        <v>4</v>
      </c>
      <c r="B13" s="77"/>
      <c r="C13" s="80">
        <v>11.888888888888889</v>
      </c>
    </row>
    <row r="14" spans="1:4">
      <c r="A14" s="77" t="s">
        <v>5</v>
      </c>
      <c r="B14" s="77"/>
      <c r="C14" s="80">
        <v>12</v>
      </c>
    </row>
    <row r="15" spans="1:4">
      <c r="A15" s="77" t="s">
        <v>8</v>
      </c>
      <c r="B15" s="77"/>
      <c r="C15" s="80">
        <v>5</v>
      </c>
    </row>
    <row r="16" spans="1:4">
      <c r="A16" s="77" t="s">
        <v>12</v>
      </c>
      <c r="B16" s="77"/>
      <c r="C16" s="80">
        <v>5</v>
      </c>
    </row>
    <row r="17" spans="1:3" hidden="1">
      <c r="A17" s="77" t="s">
        <v>249</v>
      </c>
      <c r="B17" s="77"/>
      <c r="C17" s="80">
        <v>12.422222222222222</v>
      </c>
    </row>
    <row r="18" spans="1:3">
      <c r="A18"/>
      <c r="B18"/>
      <c r="C18"/>
    </row>
    <row r="19" spans="1:3">
      <c r="A19"/>
      <c r="B19"/>
      <c r="C19"/>
    </row>
    <row r="20" spans="1:3">
      <c r="A20"/>
      <c r="B20"/>
      <c r="C20"/>
    </row>
    <row r="21" spans="1:3">
      <c r="A21"/>
      <c r="B21"/>
      <c r="C21"/>
    </row>
    <row r="22" spans="1:3">
      <c r="A22"/>
      <c r="B22"/>
      <c r="C22"/>
    </row>
    <row r="23" spans="1:3">
      <c r="A23"/>
      <c r="B23"/>
      <c r="C23"/>
    </row>
    <row r="24" spans="1:3">
      <c r="A24"/>
      <c r="B24"/>
      <c r="C24"/>
    </row>
    <row r="25" spans="1:3">
      <c r="A25"/>
      <c r="B25"/>
      <c r="C25"/>
    </row>
    <row r="26" spans="1:3">
      <c r="A26"/>
      <c r="B26"/>
      <c r="C26"/>
    </row>
    <row r="27" spans="1:3">
      <c r="A27"/>
      <c r="B27"/>
      <c r="C27"/>
    </row>
    <row r="28" spans="1:3">
      <c r="A28"/>
      <c r="B28"/>
      <c r="C28"/>
    </row>
    <row r="29" spans="1:3">
      <c r="A29"/>
      <c r="B29"/>
      <c r="C29"/>
    </row>
    <row r="30" spans="1:3">
      <c r="A30"/>
      <c r="B30"/>
      <c r="C30"/>
    </row>
    <row r="31" spans="1:3">
      <c r="A31"/>
      <c r="B31"/>
      <c r="C31"/>
    </row>
    <row r="32" spans="1:3">
      <c r="A32"/>
      <c r="B32"/>
      <c r="C32"/>
    </row>
    <row r="33" spans="1:3">
      <c r="A33"/>
      <c r="B33"/>
      <c r="C33"/>
    </row>
    <row r="34" spans="1:3">
      <c r="A34"/>
      <c r="B34"/>
      <c r="C34"/>
    </row>
    <row r="35" spans="1:3" hidden="1">
      <c r="A35"/>
      <c r="B35"/>
      <c r="C35"/>
    </row>
  </sheetData>
  <mergeCells count="1">
    <mergeCell ref="A1:D1"/>
  </mergeCells>
  <conditionalFormatting pivot="1" sqref="C8:C16">
    <cfRule type="cellIs" dxfId="3" priority="4" operator="between">
      <formula>0</formula>
      <formula>10</formula>
    </cfRule>
  </conditionalFormatting>
  <conditionalFormatting pivot="1" sqref="C8:C16">
    <cfRule type="cellIs" dxfId="2" priority="3" operator="between">
      <formula>10.01</formula>
      <formula>15</formula>
    </cfRule>
  </conditionalFormatting>
  <conditionalFormatting pivot="1" sqref="C8:C16">
    <cfRule type="cellIs" dxfId="1" priority="2" operator="greaterThan">
      <formula>15.01</formula>
    </cfRule>
  </conditionalFormatting>
  <conditionalFormatting pivot="1" sqref="C8:C16">
    <cfRule type="cellIs" dxfId="0" priority="1" operator="between">
      <formula>0</formula>
      <formula>10</formula>
    </cfRule>
  </conditionalFormatting>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9" ma:contentTypeDescription="Crear nuevo documento." ma:contentTypeScope="" ma:versionID="7f8f2aa15b94d1d17a37d61e6ccd1842">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e7ea4f9c6bb8161347968d5ec31edd15"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documentManagement>
</p:properties>
</file>

<file path=customXml/itemProps1.xml><?xml version="1.0" encoding="utf-8"?>
<ds:datastoreItem xmlns:ds="http://schemas.openxmlformats.org/officeDocument/2006/customXml" ds:itemID="{225F0E81-418F-45B2-B3D7-ECD3DAA1E9AB}"/>
</file>

<file path=customXml/itemProps2.xml><?xml version="1.0" encoding="utf-8"?>
<ds:datastoreItem xmlns:ds="http://schemas.openxmlformats.org/officeDocument/2006/customXml" ds:itemID="{D54AF87E-8356-4B26-B28C-36A5924BA076}"/>
</file>

<file path=customXml/itemProps3.xml><?xml version="1.0" encoding="utf-8"?>
<ds:datastoreItem xmlns:ds="http://schemas.openxmlformats.org/officeDocument/2006/customXml" ds:itemID="{064E7CDB-E53A-45CA-9E7D-A8CCBFA91F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Diego Armando Lozano Salcedo</cp:lastModifiedBy>
  <cp:revision/>
  <dcterms:created xsi:type="dcterms:W3CDTF">2022-07-08T22:04:58Z</dcterms:created>
  <dcterms:modified xsi:type="dcterms:W3CDTF">2023-11-27T12:29:22Z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